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2760" yWindow="32760" windowWidth="20490" windowHeight="7545" tabRatio="925"/>
  </bookViews>
  <sheets>
    <sheet name="brd" sheetId="10" r:id="rId1"/>
    <sheet name="Feuil1" sheetId="11" r:id="rId2"/>
  </sheets>
  <definedNames>
    <definedName name="_xlnm.Print_Area" localSheetId="0">brd!$A$1:$F$387</definedName>
  </definedNames>
  <calcPr calcId="125725"/>
  <fileRecoveryPr autoRecover="0"/>
</workbook>
</file>

<file path=xl/calcChain.xml><?xml version="1.0" encoding="utf-8"?>
<calcChain xmlns="http://schemas.openxmlformats.org/spreadsheetml/2006/main">
  <c r="F226" i="10"/>
  <c r="D338"/>
  <c r="D340"/>
  <c r="D339"/>
  <c r="D38"/>
  <c r="D31"/>
  <c r="D317"/>
  <c r="D48"/>
  <c r="D47"/>
  <c r="D46"/>
  <c r="D45"/>
  <c r="D43"/>
  <c r="D42"/>
  <c r="D41"/>
  <c r="D40"/>
  <c r="D28"/>
  <c r="D27"/>
  <c r="D25"/>
  <c r="D22"/>
  <c r="D21"/>
  <c r="D18"/>
  <c r="D17"/>
  <c r="D16"/>
  <c r="D14"/>
  <c r="D13"/>
  <c r="D12"/>
  <c r="D11"/>
  <c r="D10"/>
  <c r="C306"/>
  <c r="F289"/>
  <c r="C369" s="1"/>
  <c r="C353"/>
  <c r="C298"/>
  <c r="F74" l="1"/>
  <c r="C364" s="1"/>
  <c r="F93"/>
  <c r="C366" s="1"/>
  <c r="F304"/>
  <c r="C371" s="1"/>
  <c r="F359"/>
  <c r="C374" s="1"/>
  <c r="F84"/>
  <c r="C365" s="1"/>
  <c r="F297"/>
  <c r="C370" s="1"/>
  <c r="F136"/>
  <c r="C367" s="1"/>
  <c r="F352"/>
  <c r="C373" s="1"/>
  <c r="C368"/>
  <c r="F49"/>
  <c r="C363" s="1"/>
  <c r="F346"/>
  <c r="C372" s="1"/>
  <c r="C376" l="1"/>
  <c r="C377" s="1"/>
  <c r="C378" l="1"/>
</calcChain>
</file>

<file path=xl/sharedStrings.xml><?xml version="1.0" encoding="utf-8"?>
<sst xmlns="http://schemas.openxmlformats.org/spreadsheetml/2006/main" count="925" uniqueCount="588">
  <si>
    <t>ml</t>
  </si>
  <si>
    <t>m²</t>
  </si>
  <si>
    <t>U</t>
  </si>
  <si>
    <t>TOTAL GENERAL TTC</t>
  </si>
  <si>
    <t>QUANTITE</t>
  </si>
  <si>
    <t xml:space="preserve">                        BORDEREAU DES PRIX - DETAIL ESTIMATIF </t>
  </si>
  <si>
    <t>N°</t>
  </si>
  <si>
    <t>DÉSIGNATION DES OUVRAGES</t>
  </si>
  <si>
    <t xml:space="preserve"> PRIX UNITAIRE EN DH ( H TVA )</t>
  </si>
  <si>
    <t>PRIX TOTAL</t>
  </si>
  <si>
    <t>EN CHIFFRE</t>
  </si>
  <si>
    <t>Ens</t>
  </si>
  <si>
    <t xml:space="preserve"> B- REVÊTEMENTS DES SOLS ET MURS</t>
  </si>
  <si>
    <t>B1</t>
  </si>
  <si>
    <t>B2</t>
  </si>
  <si>
    <t>B3</t>
  </si>
  <si>
    <t>B4</t>
  </si>
  <si>
    <t>B5</t>
  </si>
  <si>
    <t>B6</t>
  </si>
  <si>
    <t>TOTAL - B - REVETEMENTS DES SOLS ET MURS</t>
  </si>
  <si>
    <t>D-FAUX PLAFOND ET ISOLATION ACOUSTIQUE</t>
  </si>
  <si>
    <t>D1</t>
  </si>
  <si>
    <t>D2</t>
  </si>
  <si>
    <t>D3</t>
  </si>
  <si>
    <t>D4</t>
  </si>
  <si>
    <t>TOTAL - D -FAUX PLAFOND ET ISOLATION ACOUSTIQUE</t>
  </si>
  <si>
    <t xml:space="preserve"> E - MENUISERIE BOIS - ALUMINIUM - MÉTALLIQUE</t>
  </si>
  <si>
    <t>I - Menuiserie bois</t>
  </si>
  <si>
    <t>E1</t>
  </si>
  <si>
    <t>E2</t>
  </si>
  <si>
    <t>E3</t>
  </si>
  <si>
    <t xml:space="preserve"> </t>
  </si>
  <si>
    <t xml:space="preserve"> II - Menuiserie Aluminium</t>
  </si>
  <si>
    <t>E4</t>
  </si>
  <si>
    <t>III Menuiserie métallique</t>
  </si>
  <si>
    <t>E5</t>
  </si>
  <si>
    <t>E6</t>
  </si>
  <si>
    <t xml:space="preserve">TOTAL - E - MENUISERIE BOIS - ALUMINIUM </t>
  </si>
  <si>
    <t>ML</t>
  </si>
  <si>
    <t xml:space="preserve">LUSTRERIE </t>
  </si>
  <si>
    <t>F8</t>
  </si>
  <si>
    <t>TOTAL - F - ELECTRICITE - LUSTRERIE</t>
  </si>
  <si>
    <t xml:space="preserve"> G- PLOMBERIE SANITAIRES -PCI-CLIMATISATION -VENTILATION -DESENFUMAGE</t>
  </si>
  <si>
    <t>G5</t>
  </si>
  <si>
    <t>APPAREILS SANITAIRES</t>
  </si>
  <si>
    <t>TOTAL - G -  PLOMBERIE SANITAIRES -PCI-VENTILATION</t>
  </si>
  <si>
    <t xml:space="preserve"> H - PEINTURE </t>
  </si>
  <si>
    <t>H1</t>
  </si>
  <si>
    <t>M²</t>
  </si>
  <si>
    <t>H2</t>
  </si>
  <si>
    <t>H3</t>
  </si>
  <si>
    <t>H4</t>
  </si>
  <si>
    <t>H5</t>
  </si>
  <si>
    <t>TOTAL - H - PEINTURE</t>
  </si>
  <si>
    <t>I-ÉQUIPEMENTS  &amp; SIGNALÉTIQUES</t>
  </si>
  <si>
    <t>I1</t>
  </si>
  <si>
    <t>I2</t>
  </si>
  <si>
    <t>I3</t>
  </si>
  <si>
    <t>TOTAL - I-ÉQUIPEMENTS  &amp; SIGNALÉTIQUES</t>
  </si>
  <si>
    <t>J-AMENAGEMENT EXTERIEURS</t>
  </si>
  <si>
    <t>J1</t>
  </si>
  <si>
    <t>J2</t>
  </si>
  <si>
    <t>J3</t>
  </si>
  <si>
    <t>TAUX DE LA TVA (20%)</t>
  </si>
  <si>
    <t>D5</t>
  </si>
  <si>
    <t>B7</t>
  </si>
  <si>
    <t>B8</t>
  </si>
  <si>
    <t>E7</t>
  </si>
  <si>
    <t>a</t>
  </si>
  <si>
    <t>b</t>
  </si>
  <si>
    <t>c</t>
  </si>
  <si>
    <t>d</t>
  </si>
  <si>
    <t>e</t>
  </si>
  <si>
    <t>f</t>
  </si>
  <si>
    <t>g</t>
  </si>
  <si>
    <t>h</t>
  </si>
  <si>
    <t>Panel Led encastrable 120x30 - 29W de marque FASNOVA gamme PANELTECH</t>
  </si>
  <si>
    <t>Luminaire Led Etanche 120x30 de PHILIPS gamme Coreleine ou Similaire</t>
  </si>
  <si>
    <t>Luminaire à réflecteur asymétrique équipé de tube Led de PHILIPS ou Similaire</t>
  </si>
  <si>
    <t>Applique murale 18W Coreline Hublot de Philips ou Similaire</t>
  </si>
  <si>
    <t>Pannel LED 60x60 - 42W de DISANO ou similaire</t>
  </si>
  <si>
    <t>Spot LED 25W PANNEL LED RO de SUNLUX ou similaire</t>
  </si>
  <si>
    <t>Spot Led étanche 9W/12V de Sunlux, gamme EFLED FIRST ou similaire</t>
  </si>
  <si>
    <t>Projecteur Led 31W CRIPTO SMALL DE DISANO ou similaire</t>
  </si>
  <si>
    <t>i</t>
  </si>
  <si>
    <t>Projecteur Led 86W CRIPTO Medium DE DISANO ou similaire</t>
  </si>
  <si>
    <t>j</t>
  </si>
  <si>
    <t xml:space="preserve">Mât 5m équipé de luminaire Led 41W, 3311 Visconti 12 - STWB de DISANO ou similaire </t>
  </si>
  <si>
    <t>k</t>
  </si>
  <si>
    <t xml:space="preserve">Mât 3m équipé de luminaire Led 13w, 1570 Clima - LED  de DISANO ou similaire </t>
  </si>
  <si>
    <t>l</t>
  </si>
  <si>
    <t xml:space="preserve">Borne extérieure LED 1.1m - 9W, 1798 Faro 4 LED - type haut de DISANO ou similaire 
</t>
  </si>
  <si>
    <t>REVETEMENT DU SOL EN COMPACTO Y/C PLINTHE</t>
  </si>
  <si>
    <t>MARCHE EN MARBRE ET CONTRE MARCHE EN ZELLIJ BELDI</t>
  </si>
  <si>
    <t>REVETEMENT MURAL EN PIERRE ECLATEE AVEC BANDE EN INOX Y COMPRIS CORDON</t>
  </si>
  <si>
    <t>REVETEMENT MURAL EN CARREAUX DE GRES CERAME BISEAUTES</t>
  </si>
  <si>
    <t>REVETEMENT MURAL EN ZELLIJE BELDI</t>
  </si>
  <si>
    <t>TABLETTE PAILLASSE EN MARBRE LOCAL</t>
  </si>
  <si>
    <t>PLINTHE EN MARBRE LOCAL</t>
  </si>
  <si>
    <t>HABILLAGE DE PAREMENT EXTERIEUR PAR PLAQUETTES EN PIERRE NATURELLE OU RECONSTITUEE</t>
  </si>
  <si>
    <t>FOURNITURE ET POSE D'UNE FONTAINE</t>
  </si>
  <si>
    <t>FOURNITURE ET POSE DE POUBELLE</t>
  </si>
  <si>
    <t>FOURNITURE ET POSE D'UN PERGOLA</t>
  </si>
  <si>
    <t>FOURNITURE ET POSE D'UN BANC MACONNE</t>
  </si>
  <si>
    <t>PLACAGE DU MUR EN BOIS MDF ZEBRANO Y COMPRIS BANDE EN INOX</t>
  </si>
  <si>
    <t>REVETEMENT APPUIS DE FENETRES EN CARREAUX GRES CERAME EMAILLES</t>
  </si>
  <si>
    <t xml:space="preserve">REVETEMENT DU SOL EN CARREAUX GRES CERAME </t>
  </si>
  <si>
    <t>PLINTHE EN CARREAUX GRES CERAME DE 7 CM</t>
  </si>
  <si>
    <t>REVETEMENT DU SOL EN CARREAUX GRES CERAME ANTIDERAPPANT</t>
  </si>
  <si>
    <t>REVETEMENT MURAL EN FAIENCE</t>
  </si>
  <si>
    <t xml:space="preserve">FRISE MURALE EN ZELLIGE TRADITIONNEL EMAILLE H=20cm </t>
  </si>
  <si>
    <t>REVETEMENT EN ZELLIGE ARTISANAL EMAILLE Y/C FRISE</t>
  </si>
  <si>
    <t>MARCHES EN PIERRE NATURELLE ET CONTRE MARCHE EN ZELLIGE ARTISANAL EMAILLE</t>
  </si>
  <si>
    <t>REVETEMENT DU SOL EN BEJMAT Y/C FRISE</t>
  </si>
  <si>
    <t xml:space="preserve">REVÊTEMENT DU SOL EN GRANITO POLI BLANC OU TEINTE </t>
  </si>
  <si>
    <t>PLINTHE ET BORDURE EN GRANITO POLI BLANC OU TEINTE</t>
  </si>
  <si>
    <t>REVETEMENT EN MIGNONETTE LAVEE</t>
  </si>
  <si>
    <t>PLINTHE Ep 10cm EN MIGNONETTE LAVEE</t>
  </si>
  <si>
    <t>PAVES DE VERRE</t>
  </si>
  <si>
    <t>PLACARDS SOUS PAILLASSES</t>
  </si>
  <si>
    <t>PLACARDS EN BOIS ISOPLANE</t>
  </si>
  <si>
    <t>PORTE TYPE A 2 VANTAUX</t>
  </si>
  <si>
    <t xml:space="preserve">a/ - PORTE TYPE  PB1 A 2 VANTAUX DE 2,00 x 2,40 </t>
  </si>
  <si>
    <t xml:space="preserve">b/ - PORTE TYPE  PB2 A 2 VANTAUX DE  de 1,60 x 2,20 </t>
  </si>
  <si>
    <t>PORTE TYPE A 1 VANTAIL</t>
  </si>
  <si>
    <t>a/ - PORTE TYPE PB3  A 1 VANTAIL DE  1,14x2,20</t>
  </si>
  <si>
    <t>b/ - PORTE TYPE  PB4 à 1 VANTAIL DE  1,04x2,20</t>
  </si>
  <si>
    <t>c/ - PORTE TYPE PMDF1 à 1 VANTAIL DE  0,74x1,90</t>
  </si>
  <si>
    <t xml:space="preserve">HABILLAGE COMPTOIR OU ESTRADE EN BOIS  </t>
  </si>
  <si>
    <t>PLINTHE EN BOIS SAPIN ROUGE TEINTE</t>
  </si>
  <si>
    <t>FENETRES ET CHASSIS EN ALUMINIUM</t>
  </si>
  <si>
    <t>a) TYPE FA1 de 1,00x1,00 BASCULANT ET FIXE</t>
  </si>
  <si>
    <t>b)  TYPE FA2 de 1,00x0.50 BASCULANT ET FIXE</t>
  </si>
  <si>
    <t>c)  TYPE FA3 de 2,00x1.50 FIXE ET OUVRANT</t>
  </si>
  <si>
    <t>d)  TYPE FA4 de 2,30x1.50 FIXE ET COULISSANT</t>
  </si>
  <si>
    <t>e)  TYPE FA5 de 4,60x1.50 FIXE ET COULISSANT</t>
  </si>
  <si>
    <t>f)  TYPE FA6 de 0,50x0.50 BASCULANT ET FIXE</t>
  </si>
  <si>
    <t>g)  TYPE FA7 de 0,50x1.50 FIXE ET COULISSANT</t>
  </si>
  <si>
    <t>h)  TYPE FA8 de 3,00x1.00 FIXE ET COULISSANT</t>
  </si>
  <si>
    <t>i)  TYPE FA9 de 1,50x1.00 FIXE ET COULISSANT</t>
  </si>
  <si>
    <t>j)  TYPE FA10 de 0,50x1.75 BASCULANT ET FIXE</t>
  </si>
  <si>
    <t>k)  TYPE FA11 de 1,00x5.00 BASCULANT ET FIXE</t>
  </si>
  <si>
    <t>l)  TYPE FA12 de 2,00x1.00 BASCULANT ET FIXE</t>
  </si>
  <si>
    <t>PORTES EN ALUMINIUM</t>
  </si>
  <si>
    <t xml:space="preserve">a) PORTE TYPE PA1 A 2 VANTAUX de 2,00x2,20 </t>
  </si>
  <si>
    <t xml:space="preserve">b)  PORTE TYPE PA2 A 1 VANTAIL de 1,14x2,20 </t>
  </si>
  <si>
    <t>FAUX PLAFOND EN BA13 Y/C JOINT CREUX ET FENTE</t>
  </si>
  <si>
    <t>FAUX PLAFOND EN STAFF LISSE Y/C JOINT CREUX ET FENTE</t>
  </si>
  <si>
    <t>TRAITEMENT ACCOUSTIQUE DES MURS ET PLAFONDS</t>
  </si>
  <si>
    <t>a) TRAITEMENT ACCOUSTIQUE DES MURS</t>
  </si>
  <si>
    <t>b) TRAITEMENT ACCOUSTIQUE DES PLAFONDS</t>
  </si>
  <si>
    <t>FAUX PLAFOND  MODULAIRE 60x60 PERFORE</t>
  </si>
  <si>
    <t>TRAPPE DE VISITE DE FAUX PLAFOND</t>
  </si>
  <si>
    <t>GARDE CORPS EN ACIER GALVANISE</t>
  </si>
  <si>
    <t>SPOT AU SOL LED ETANCHE</t>
  </si>
  <si>
    <t>m</t>
  </si>
  <si>
    <t>GRILLE DE DEFENSE METALLIQUE EN ACIER GALVANISE GM1</t>
  </si>
  <si>
    <t>GRILLE METALLIQUE EN ACIER GALVANISE  GM2</t>
  </si>
  <si>
    <t>GARDE CORPS EN INOX</t>
  </si>
  <si>
    <t>E8</t>
  </si>
  <si>
    <t>STORES VENITIENS</t>
  </si>
  <si>
    <t>E9</t>
  </si>
  <si>
    <t>PORTE METALLIQUE DECORATIVE</t>
  </si>
  <si>
    <t xml:space="preserve">PORTAIL DECORATIF EN FERRONNERIE METALLIQUE GRILLAGE </t>
  </si>
  <si>
    <t>E10</t>
  </si>
  <si>
    <t>E11</t>
  </si>
  <si>
    <t>PORTAIL COULISSANT AUTOMATIQUE</t>
  </si>
  <si>
    <t>MUR RIDEAU EN VERRE</t>
  </si>
  <si>
    <t>RAYONNAGE BIBLIOTHEQUE ET ARCHIVES</t>
  </si>
  <si>
    <t>a/W-C A LA TURQUE AVEC ROBINET DE CHASSE</t>
  </si>
  <si>
    <t>b/W-C A L'ANGLAISE</t>
  </si>
  <si>
    <t>c/W-C A L'ANGLAISE POUR PMR</t>
  </si>
  <si>
    <t>d/LAVABO A VASQUE ENCASTRE</t>
  </si>
  <si>
    <t>e/ RECEVEUR DOUCHE</t>
  </si>
  <si>
    <t>ACCESSOIRES</t>
  </si>
  <si>
    <t>G6</t>
  </si>
  <si>
    <t>a/MIROIR DE LAVABO</t>
  </si>
  <si>
    <t>f/ EVIER EN ACIER INOXYDABLE A 2 BACS</t>
  </si>
  <si>
    <t>g/ EVIER TIMBRE POUR LABORATOIRE</t>
  </si>
  <si>
    <t>b/ PORTE PAPIER HYGIENIQUE</t>
  </si>
  <si>
    <t>c/ DISTRIBUTEUR SAVON LIQUIDE</t>
  </si>
  <si>
    <t>d/ DISTRIBUTEUR PAPIER ESSUIE MAINS</t>
  </si>
  <si>
    <t>e/ PORTE SERVIETTES</t>
  </si>
  <si>
    <t>f/ PORTE HABIT</t>
  </si>
  <si>
    <t xml:space="preserve">PEINTURE VYNILIQUE SUR MURS, PLAFONDS, ENDUITS ET BETON </t>
  </si>
  <si>
    <t>ENDUIT EXTERIEUR MONOCOUCHE</t>
  </si>
  <si>
    <t>PEINTURE SUR MENUISERIE BOIS</t>
  </si>
  <si>
    <t>PEINTURE LAQUEE SUR FERRONNNERIE</t>
  </si>
  <si>
    <t>PEINTURE EXTERIEUR EPOXY SOUBASSEMENT</t>
  </si>
  <si>
    <t>H6</t>
  </si>
  <si>
    <t>SIEGES ET TABLES DES AMPHIS</t>
  </si>
  <si>
    <t>ENSEIGNE ET PANCARTES SIGNALETIQUES</t>
  </si>
  <si>
    <t>I.3.a PANNEAU D'IDENTIFICATION DE LA FACULTE Y/C LOGO</t>
  </si>
  <si>
    <t>I.3.b PLAQUES D'IDENTIFICATION DES LOCAUX</t>
  </si>
  <si>
    <t>NITIDA 3M</t>
  </si>
  <si>
    <t>PLANTATION DE GAZON ET FLEURS DE SAISON</t>
  </si>
  <si>
    <t>RESEAU D'ARROSAGE</t>
  </si>
  <si>
    <t xml:space="preserve">PALMIER COCOS 4M </t>
  </si>
  <si>
    <t xml:space="preserve">PALMIER WASHINGTONIA 4M 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</si>
  <si>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</si>
  <si>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</si>
  <si>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</si>
  <si>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</si>
  <si>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</si>
  <si>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</si>
  <si>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</si>
  <si>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</si>
  <si>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</si>
  <si>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</si>
  <si>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</si>
  <si>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</si>
  <si>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</si>
  <si>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</si>
  <si>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</si>
  <si>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E12</t>
  </si>
  <si>
    <t>E13</t>
  </si>
  <si>
    <t>E14</t>
  </si>
  <si>
    <t>E15</t>
  </si>
  <si>
    <t>E16</t>
  </si>
  <si>
    <t>E17</t>
  </si>
  <si>
    <t>E18</t>
  </si>
  <si>
    <t>J4</t>
  </si>
  <si>
    <t>J5</t>
  </si>
  <si>
    <t>J6</t>
  </si>
  <si>
    <t>J7</t>
  </si>
  <si>
    <t>J8</t>
  </si>
  <si>
    <t>J9</t>
  </si>
  <si>
    <t>J10</t>
  </si>
  <si>
    <t>REVETEMENT EN PIERRE NATURELLE</t>
  </si>
  <si>
    <t>Revêtement en carreaux REV SOL</t>
  </si>
  <si>
    <t>Bordurette jardinière</t>
  </si>
  <si>
    <t>Bordure T3</t>
  </si>
  <si>
    <t>Tout venant GNF</t>
  </si>
  <si>
    <t>M3</t>
  </si>
  <si>
    <t>Tout venant GNA</t>
  </si>
  <si>
    <t>Dallage en Béton B25 dosé à 350 kg /m3 de 15 cm d’épaisseur y/c aciers</t>
  </si>
  <si>
    <t>M2</t>
  </si>
  <si>
    <t>Buse en PVC DN 315</t>
  </si>
  <si>
    <t>Buse en PVC DN 400</t>
  </si>
  <si>
    <t>Regard de visite 80x80compris cadre et  tampons en FD 250</t>
  </si>
  <si>
    <t>J11</t>
  </si>
  <si>
    <t>Regard à grille 80x80 D400</t>
  </si>
  <si>
    <t>J12</t>
  </si>
  <si>
    <t>Caniveau y/c grille en fonte ductile</t>
  </si>
  <si>
    <t>Ml</t>
  </si>
  <si>
    <t>J13</t>
  </si>
  <si>
    <t>Drainnage périphèrique</t>
  </si>
  <si>
    <t>J14</t>
  </si>
  <si>
    <t>fosse septique de debit 100m3</t>
  </si>
  <si>
    <t>Dallage en Béton B25 dosé à 350 kg /m3 de 7 cm d’épaisseur</t>
  </si>
  <si>
    <t>J15</t>
  </si>
  <si>
    <t>J16</t>
  </si>
  <si>
    <t>J17</t>
  </si>
  <si>
    <t>J18</t>
  </si>
  <si>
    <t>Kg</t>
  </si>
  <si>
    <t xml:space="preserve">Lanterne EP  avec lampe 150w sodium haute pression  </t>
  </si>
  <si>
    <r>
      <t xml:space="preserve">Tranchée sous - trottoir non carrelé, terrain meuble                                  </t>
    </r>
    <r>
      <rPr>
        <b/>
        <sz val="9"/>
        <rFont val="Calibri"/>
        <family val="2"/>
      </rPr>
      <t xml:space="preserve"> </t>
    </r>
  </si>
  <si>
    <t>m³</t>
  </si>
  <si>
    <r>
      <t xml:space="preserve">Fourniture de sable et remblai primaire                                                     </t>
    </r>
    <r>
      <rPr>
        <b/>
        <sz val="9"/>
        <rFont val="Calibri"/>
        <family val="2"/>
      </rPr>
      <t/>
    </r>
  </si>
  <si>
    <t xml:space="preserve">Remblai secondaire en matériaux extraits des déblais                                    </t>
  </si>
  <si>
    <t xml:space="preserve"> Armoire d'eclairage public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</si>
  <si>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</si>
  <si>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</si>
  <si>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</si>
  <si>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</si>
  <si>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</si>
  <si>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</si>
  <si>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</si>
  <si>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</si>
  <si>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</si>
  <si>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</si>
  <si>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</si>
  <si>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</si>
  <si>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</si>
  <si>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J32</t>
  </si>
  <si>
    <t>J33</t>
  </si>
  <si>
    <t>J34</t>
  </si>
  <si>
    <t>J35</t>
  </si>
  <si>
    <t>J36</t>
  </si>
  <si>
    <t>J37</t>
  </si>
  <si>
    <t xml:space="preserve"> Candelabres Hauteur 7m</t>
  </si>
  <si>
    <t xml:space="preserve"> Armoire Génerale basse Tension A.G.B.T </t>
  </si>
  <si>
    <t>J38</t>
  </si>
  <si>
    <t>TOTAL J-AMENAGEMENT EXTERIEURS</t>
  </si>
  <si>
    <t>K- RAVAUX DIVERS</t>
  </si>
  <si>
    <t>k1</t>
  </si>
  <si>
    <t>k2</t>
  </si>
  <si>
    <t>k3</t>
  </si>
  <si>
    <t>k4</t>
  </si>
  <si>
    <t>L-ESPACES VERTS</t>
  </si>
  <si>
    <t>L1</t>
  </si>
  <si>
    <t>L2</t>
  </si>
  <si>
    <t>L3</t>
  </si>
  <si>
    <t>L4</t>
  </si>
  <si>
    <t>L5</t>
  </si>
  <si>
    <t>MUR DE CLOTURE EN AGGLOS HT=1.80M</t>
  </si>
  <si>
    <t>Buse en PVC DN 200</t>
  </si>
  <si>
    <t>TOTAL K-RAVAUX DIVERS</t>
  </si>
  <si>
    <t>TOTAL L-ESPACES VERTS</t>
  </si>
  <si>
    <t>A - GROS ŒUVRE</t>
  </si>
  <si>
    <t>A0</t>
  </si>
  <si>
    <t>Installation de chantier</t>
  </si>
  <si>
    <t xml:space="preserve"> I - TERRASSEMENT - TRAVAUX PRELIMINAIRES</t>
  </si>
  <si>
    <t>A1</t>
  </si>
  <si>
    <t xml:space="preserve"> - Fouilles en pleine masse dans tout terrain </t>
  </si>
  <si>
    <r>
      <t>m</t>
    </r>
    <r>
      <rPr>
        <vertAlign val="superscript"/>
        <sz val="9"/>
        <rFont val="Calibri"/>
        <family val="2"/>
      </rPr>
      <t>3</t>
    </r>
  </si>
  <si>
    <t>A2</t>
  </si>
  <si>
    <t xml:space="preserve"> - Fouilles en tranchées ou en puits</t>
  </si>
  <si>
    <t>A3</t>
  </si>
  <si>
    <t xml:space="preserve"> Remblais à partir des matérieaux d'apport</t>
  </si>
  <si>
    <t>A4</t>
  </si>
  <si>
    <t>A5</t>
  </si>
  <si>
    <t xml:space="preserve"> - Mise en remblais ou évacuation</t>
  </si>
  <si>
    <t xml:space="preserve"> II - MACONNERIE EN FONDATION</t>
  </si>
  <si>
    <t>A6</t>
  </si>
  <si>
    <t xml:space="preserve"> - Béton de propreté</t>
  </si>
  <si>
    <t>A7</t>
  </si>
  <si>
    <t xml:space="preserve"> - Gros béton</t>
  </si>
  <si>
    <t>A8</t>
  </si>
  <si>
    <t xml:space="preserve"> - Chape étanche</t>
  </si>
  <si>
    <t xml:space="preserve"> III - ASSAINISSEMENT</t>
  </si>
  <si>
    <t>A9</t>
  </si>
  <si>
    <t>Canalisation en PVC</t>
  </si>
  <si>
    <t xml:space="preserve"> a/- diamètre 200 mm</t>
  </si>
  <si>
    <t xml:space="preserve"> b/ - diamètre 300 mm</t>
  </si>
  <si>
    <t>A10</t>
  </si>
  <si>
    <t xml:space="preserve"> - Regards non visitables de 50 x 50</t>
  </si>
  <si>
    <t>A11</t>
  </si>
  <si>
    <t xml:space="preserve"> - Regards visitables de 60 x 60 </t>
  </si>
  <si>
    <t>A12</t>
  </si>
  <si>
    <t xml:space="preserve"> - Caniveaux en béton armé</t>
  </si>
  <si>
    <t xml:space="preserve"> III - DALLAGES ET FORMES</t>
  </si>
  <si>
    <t>A13</t>
  </si>
  <si>
    <t>A14</t>
  </si>
  <si>
    <t xml:space="preserve"> - Dallage en béton armé  y/c aciers</t>
  </si>
  <si>
    <t xml:space="preserve"> IV - BETON ARME EN FONDATION</t>
  </si>
  <si>
    <t>A15</t>
  </si>
  <si>
    <t xml:space="preserve"> - Béton armé en fondations pour tous ouvrage</t>
  </si>
  <si>
    <t>A16</t>
  </si>
  <si>
    <t xml:space="preserve"> - Armatures pour béton armé en fondations</t>
  </si>
  <si>
    <t xml:space="preserve"> V - BETON ARME EN ELEVATION</t>
  </si>
  <si>
    <t>A17</t>
  </si>
  <si>
    <t xml:space="preserve"> - Béton armé en élévation </t>
  </si>
  <si>
    <t>a- pour tous ouvrages</t>
  </si>
  <si>
    <t>A18</t>
  </si>
  <si>
    <t>a/  - Plancher en corps creux de 15 + 5</t>
  </si>
  <si>
    <t>b/  - Plancher en corps creux de 20 + 5</t>
  </si>
  <si>
    <t>C/  - Plancher en corps creux de 25 + 5</t>
  </si>
  <si>
    <t>A19</t>
  </si>
  <si>
    <t xml:space="preserve"> - Armatures pour béton armé en élévation</t>
  </si>
  <si>
    <t xml:space="preserve"> VI - MACONNERIE EN ELEVATION - ENDUITS</t>
  </si>
  <si>
    <t>A20</t>
  </si>
  <si>
    <t xml:space="preserve"> - Double cloisons en briques creuses 2 x 6 trous</t>
  </si>
  <si>
    <t>A21</t>
  </si>
  <si>
    <t xml:space="preserve"> - Cloisons en briques creuses 6 trous</t>
  </si>
  <si>
    <t>A22</t>
  </si>
  <si>
    <t xml:space="preserve"> - Enduits extérieurs au mortier bâtard</t>
  </si>
  <si>
    <t>A23</t>
  </si>
  <si>
    <t xml:space="preserve"> VII - TRAVAUX DIVERS</t>
  </si>
  <si>
    <t>A24</t>
  </si>
  <si>
    <t xml:space="preserve"> - Acrotère béton armé</t>
  </si>
  <si>
    <t>A25</t>
  </si>
  <si>
    <t xml:space="preserve"> - Façon au dessus du nez d'acrotère</t>
  </si>
  <si>
    <t>A26</t>
  </si>
  <si>
    <t xml:space="preserve"> - Paillasses en béton armé</t>
  </si>
  <si>
    <t>A27</t>
  </si>
  <si>
    <t xml:space="preserve"> - Renformis en béton</t>
  </si>
  <si>
    <t>C - ETANCHEITE</t>
  </si>
  <si>
    <t>C1</t>
  </si>
  <si>
    <t xml:space="preserve"> - Forme de pente et chape de lissage</t>
  </si>
  <si>
    <t>C2</t>
  </si>
  <si>
    <t xml:space="preserve"> - Complexe d'étanchéité bicouche SBS pour terrasses</t>
  </si>
  <si>
    <t>C3</t>
  </si>
  <si>
    <t xml:space="preserve"> - Protection d'étanchéité par dalots en béton</t>
  </si>
  <si>
    <t>C4</t>
  </si>
  <si>
    <t xml:space="preserve"> -Fourniture et pose de gargouille avec crapaudines</t>
  </si>
  <si>
    <t>C5</t>
  </si>
  <si>
    <t xml:space="preserve"> - Étanchéité multicouche sur relevé</t>
  </si>
  <si>
    <t>C6</t>
  </si>
  <si>
    <t xml:space="preserve"> -Protection d’étanchéité des relèves</t>
  </si>
  <si>
    <t>C7</t>
  </si>
  <si>
    <t xml:space="preserve"> -Etancheité légère pour salles d'eaux</t>
  </si>
  <si>
    <t>C8</t>
  </si>
  <si>
    <t xml:space="preserve"> -Etancheité verticale des voiles enterrés</t>
  </si>
  <si>
    <t>TOTAL-C - ETANCHEITE</t>
  </si>
  <si>
    <t>TOTAL -A - GROS ŒUVRE</t>
  </si>
  <si>
    <t xml:space="preserve"> - Hérisson en pierres sèches ou TV 0/40</t>
  </si>
  <si>
    <t xml:space="preserve"> F- ELECTRICITE - LUSTRERIE</t>
  </si>
  <si>
    <t>F1</t>
  </si>
  <si>
    <t>Prise de terre et liaison équipotentielle</t>
  </si>
  <si>
    <t xml:space="preserve">Mise à la Terre </t>
  </si>
  <si>
    <t>Liaison équipotentielle</t>
  </si>
  <si>
    <t>F2</t>
  </si>
  <si>
    <t>Coffrets de distribution</t>
  </si>
  <si>
    <t>Coffret de branchement</t>
  </si>
  <si>
    <t>Boite de coupure</t>
  </si>
  <si>
    <t>F3</t>
  </si>
  <si>
    <t>Tableaux électrique</t>
  </si>
  <si>
    <t>TE-AMPH1</t>
  </si>
  <si>
    <t>TE-AMPH2</t>
  </si>
  <si>
    <t>TE-biblotheque</t>
  </si>
  <si>
    <t>TE-laboratoire</t>
  </si>
  <si>
    <t>TE-Administration</t>
  </si>
  <si>
    <t>TE-ECL.EXT</t>
  </si>
  <si>
    <t>F4</t>
  </si>
  <si>
    <t>Cables U 1000 RO 2V</t>
  </si>
  <si>
    <t>Câble de 4G120 mm²</t>
  </si>
  <si>
    <t>Câble de 5G25mm²</t>
  </si>
  <si>
    <t>Câble de 5G16mm²</t>
  </si>
  <si>
    <t>Câble de 5G10mm²</t>
  </si>
  <si>
    <t>Câble de 5G2.5mm²</t>
  </si>
  <si>
    <t>Câble de 3G4 mm²</t>
  </si>
  <si>
    <t>Câble de 3G2.5 mm²</t>
  </si>
  <si>
    <t>Câble de 3G1.5 mm²</t>
  </si>
  <si>
    <t>F5</t>
  </si>
  <si>
    <t xml:space="preserve">CHEMINEMENT DES CABLES ET RESEAUX DE CONDUITS </t>
  </si>
  <si>
    <t>Chemin de câbles 95x63</t>
  </si>
  <si>
    <t>Chemin de câbles 65x33</t>
  </si>
  <si>
    <t xml:space="preserve">Tranchée et buse pour l’alimentation principale </t>
  </si>
  <si>
    <t>Réseau extérieur en tube Annelé diamètre 50 y compris tranchée (éclairage exterieur)</t>
  </si>
  <si>
    <t>Réseau de conduits</t>
  </si>
  <si>
    <t>F6</t>
  </si>
  <si>
    <t>Foyers lumineux et de prises</t>
  </si>
  <si>
    <t>Foyer lumineux principal</t>
  </si>
  <si>
    <t>Foyer lumineux supplémentaire</t>
  </si>
  <si>
    <t>Foyer de prises principal</t>
  </si>
  <si>
    <t>Foyer de prise supplémentaire</t>
  </si>
  <si>
    <t>F7</t>
  </si>
  <si>
    <t>Petit appareillage</t>
  </si>
  <si>
    <t>Interrupteur simple allumage, gamme MOSAIC de LEGRAND ou similaire</t>
  </si>
  <si>
    <t>Bouton poussoir lumineux, gamme MOSAIC  de LEGRAND ou similaire</t>
  </si>
  <si>
    <t>Prise de courant 16A P+N+T, gamme MOSAIC de LEGRAND ou similaire</t>
  </si>
  <si>
    <t>Prise de courant 20A P+N+T, gamme MOSAIC de LEGRAND ou similaire</t>
  </si>
  <si>
    <t>Prise de courant32A P+N+T, gamme MOSAIC de LEGRAND ou similaire</t>
  </si>
  <si>
    <t>Sortie de fil, de LEGRAND ou similaire</t>
  </si>
  <si>
    <t>F9</t>
  </si>
  <si>
    <t>Eclairage sécurité</t>
  </si>
  <si>
    <t xml:space="preserve"> Bloc autonome de sécurité Led 45 lumens -1heure y compris câble de raccordement 4x1,5mm²  de Marque Zemper ou similaire</t>
  </si>
  <si>
    <t xml:space="preserve"> Bloc autonome  de sécurité Led 400 lumens -1heure y compris câble de raccordement 4x1,5mm² de marque Zemper ou similaire</t>
  </si>
  <si>
    <t>Dispositif de commande des blocs autonomes d'éclairage de sécurité</t>
  </si>
  <si>
    <t>F10</t>
  </si>
  <si>
    <t>Précablage informatique et téléphonique</t>
  </si>
  <si>
    <t xml:space="preserve">Coffret informatique 9 unités </t>
  </si>
  <si>
    <t>E</t>
  </si>
  <si>
    <t xml:space="preserve">Tiroir optique 6 ports  </t>
  </si>
  <si>
    <t>Câble fibre optique de 6 brins</t>
  </si>
  <si>
    <t xml:space="preserve">Câble torsadé 4 paires catégorie 6 </t>
  </si>
  <si>
    <t>Prise RJ45 catégorie 6 </t>
  </si>
  <si>
    <t>F11</t>
  </si>
  <si>
    <t>Détection incendie</t>
  </si>
  <si>
    <t>Centrale de détection incendie adressable</t>
  </si>
  <si>
    <t>Détecteur optique de fumée  adressable</t>
  </si>
  <si>
    <t>Déclencheur manuel  adressable</t>
  </si>
  <si>
    <t>Câblage du système et mise en service</t>
  </si>
  <si>
    <t>F12</t>
  </si>
  <si>
    <t>Sonorisation</t>
  </si>
  <si>
    <t>Support pour videoprojecteur</t>
  </si>
  <si>
    <t xml:space="preserve">switch hdmi 3in x 1out </t>
  </si>
  <si>
    <t>cable hdmi 20m</t>
  </si>
  <si>
    <t>cable hdmi 3m</t>
  </si>
  <si>
    <t>rack de rangement 9''</t>
  </si>
  <si>
    <t>tabe de mixage</t>
  </si>
  <si>
    <t>amplificateur avec selecteur de source</t>
  </si>
  <si>
    <t>micro baladeur</t>
  </si>
  <si>
    <t>micro sur table</t>
  </si>
  <si>
    <t>câble haut-parleur</t>
  </si>
  <si>
    <t>cable micro</t>
  </si>
  <si>
    <t>G1</t>
  </si>
  <si>
    <t>BRANCHEMENT EAU POTABLE AU RESEAU EXISTANT</t>
  </si>
  <si>
    <t>G2</t>
  </si>
  <si>
    <t>TUBE  POLYEPROPYLENE PPR PN20</t>
  </si>
  <si>
    <r>
      <t xml:space="preserve">a/ PPR PN20 </t>
    </r>
    <r>
      <rPr>
        <sz val="9"/>
        <rFont val="Calibri"/>
        <family val="2"/>
      </rPr>
      <t>ɸ20</t>
    </r>
  </si>
  <si>
    <r>
      <t xml:space="preserve">b/ PPR PN20 </t>
    </r>
    <r>
      <rPr>
        <sz val="9"/>
        <rFont val="Calibri"/>
        <family val="2"/>
      </rPr>
      <t>ɸ25</t>
    </r>
  </si>
  <si>
    <r>
      <t xml:space="preserve">c/ PPR PN20 </t>
    </r>
    <r>
      <rPr>
        <sz val="9"/>
        <rFont val="Calibri"/>
        <family val="2"/>
      </rPr>
      <t>ɸ32</t>
    </r>
  </si>
  <si>
    <r>
      <t xml:space="preserve">d/ PPR PN20 </t>
    </r>
    <r>
      <rPr>
        <sz val="9"/>
        <rFont val="Calibri"/>
        <family val="2"/>
      </rPr>
      <t>ɸ75</t>
    </r>
  </si>
  <si>
    <t>G3</t>
  </si>
  <si>
    <t>ROBINET D'ISOLEMENT</t>
  </si>
  <si>
    <t>a/ DN 75</t>
  </si>
  <si>
    <t>b/ DN 25</t>
  </si>
  <si>
    <t>c/ DN 32</t>
  </si>
  <si>
    <t>G4</t>
  </si>
  <si>
    <t>CHAUFFE EAU ÉLECTRIQUE 50L</t>
  </si>
  <si>
    <t>CHUTES ET COLLECTEURS TUBE EN PVC:</t>
  </si>
  <si>
    <t>a/PVC Ø 40/50</t>
  </si>
  <si>
    <t>a/PVC Ø 75</t>
  </si>
  <si>
    <t>b/PVC Ø 100/110</t>
  </si>
  <si>
    <t>c/PVC Ø 200</t>
  </si>
  <si>
    <t>G7</t>
  </si>
  <si>
    <t>CHUTES  EN FONTE:</t>
  </si>
  <si>
    <t>a/FONTE Ø 200</t>
  </si>
  <si>
    <t>G8</t>
  </si>
  <si>
    <t>SIPHON DE SOL EN INOX 200*200 et 100*100</t>
  </si>
  <si>
    <t>PROTECTION CONTRE INCENDIE</t>
  </si>
  <si>
    <t>G10</t>
  </si>
  <si>
    <t>EXTINCTEURS PORTATIFS</t>
  </si>
  <si>
    <t>a/ - Extincteur à eau pulvérisée de 6 litres</t>
  </si>
  <si>
    <t>b/ - Extincteur CO2 - 5kg</t>
  </si>
  <si>
    <t>G11</t>
  </si>
  <si>
    <t>POSTE DE ROBINET ARME D'INCENDIE DN25</t>
  </si>
  <si>
    <t>G12</t>
  </si>
  <si>
    <t>RESEAU EN ACIER GALVANISE</t>
  </si>
  <si>
    <t>a/ - DN40</t>
  </si>
  <si>
    <t>b/ - DN50</t>
  </si>
  <si>
    <t>G13</t>
  </si>
  <si>
    <t xml:space="preserve">POTEAU INCENDIE </t>
  </si>
  <si>
    <t>G14</t>
  </si>
  <si>
    <t>OUVRANT DE FACADE POUR DESENFUMAGE SU= 1 m2</t>
  </si>
  <si>
    <t>G15</t>
  </si>
  <si>
    <t>G16</t>
  </si>
  <si>
    <t>CLIMATISEUR INVERTER TYPE GAINABLE   PF=8.5 Kw</t>
  </si>
  <si>
    <t>G17</t>
  </si>
  <si>
    <t xml:space="preserve">CLIMATISEUR INVERTER TYPE CASSETTE  </t>
  </si>
  <si>
    <t>a/CASSETTE  PF=5.0 Kw</t>
  </si>
  <si>
    <t>b/CASSETTE  PF=2.5 Kw</t>
  </si>
  <si>
    <t>G18</t>
  </si>
  <si>
    <t xml:space="preserve">GAINES PRE-ISOLEES AVEC PROTECTION ALUMINIUM  POUR USAGE INTERIEUR </t>
  </si>
  <si>
    <t>G19</t>
  </si>
  <si>
    <t>DIFFUSEUR PLAFONNIER SOUFFLAGE ET REPRISE</t>
  </si>
  <si>
    <t>G20</t>
  </si>
  <si>
    <t xml:space="preserve">VENTILATEUR DE GAINE  </t>
  </si>
  <si>
    <t>G21</t>
  </si>
  <si>
    <t>G22</t>
  </si>
  <si>
    <t>GRILLE D'EXTRACTION AUTO REGLABLE</t>
  </si>
  <si>
    <t>G23</t>
  </si>
  <si>
    <t>GAINES CIRCULAIRES EN TÔLE D’ACIER SPIRALE</t>
  </si>
  <si>
    <t>a/Ø 100</t>
  </si>
  <si>
    <t>b/Ø 125</t>
  </si>
  <si>
    <t>c/Ø 160</t>
  </si>
  <si>
    <t>G24</t>
  </si>
  <si>
    <t>COFFRETS ÉLECTRIQUE ET CÂBLAGES DU LOT  CLIMATISATION-VENTILATION</t>
  </si>
  <si>
    <t>CLIMATISATION VENTILATION ET DESENFUMAGE</t>
  </si>
  <si>
    <t xml:space="preserve">Puit perdu  diamètre 1.50 m Pr =5.00m compris filtre </t>
  </si>
  <si>
    <t xml:space="preserve">Chemin piéton en béton imprimé </t>
  </si>
  <si>
    <t xml:space="preserve">Enrobé  à chaud de 6 cm compris imprégnation </t>
  </si>
  <si>
    <t xml:space="preserve">Câble vinysol armé de 4x10mm² +T  câble de mise à la terre  en cuivre nu de 14 mm²                                                                                                            </t>
  </si>
  <si>
    <t xml:space="preserve">Candélabre en acier galvanisé de 4 m de hauteur droit   </t>
  </si>
  <si>
    <t xml:space="preserve">Crossette simple 0,25m saillie      </t>
  </si>
  <si>
    <t xml:space="preserve">Plaques à bornes pour candélabres      </t>
  </si>
  <si>
    <t xml:space="preserve">Massif pour candélabre type B 0,60x0,60x1,00   </t>
  </si>
  <si>
    <t xml:space="preserve">mise en place de Grillage rouge avertisseur 0,33                                                       </t>
  </si>
  <si>
    <t xml:space="preserve">Réalisation des Buse en tuyau annelé de diam 100mm                             </t>
  </si>
  <si>
    <t xml:space="preserve">              RECAPITULATION GENERALE . </t>
  </si>
  <si>
    <t>A</t>
  </si>
  <si>
    <t>B</t>
  </si>
  <si>
    <t>C</t>
  </si>
  <si>
    <t>D</t>
  </si>
  <si>
    <t>F</t>
  </si>
  <si>
    <t>G</t>
  </si>
  <si>
    <t>H</t>
  </si>
  <si>
    <t>I</t>
  </si>
  <si>
    <t>J</t>
  </si>
  <si>
    <t>K</t>
  </si>
  <si>
    <t xml:space="preserve"> GROS ŒUVRE</t>
  </si>
  <si>
    <t xml:space="preserve"> REVÊTEMENTS DES SOLS ET MURS</t>
  </si>
  <si>
    <t xml:space="preserve"> ETANCHEITE</t>
  </si>
  <si>
    <t>FAUX PLAFOND ET ISOLATION ACOUSTIQUE</t>
  </si>
  <si>
    <t>MENUISERIE BOIS - ALUMINIUM - MÉTALLIQUE</t>
  </si>
  <si>
    <t>ELECTRICITE - LUSTRERIE</t>
  </si>
  <si>
    <t>PLOMBERIE SANITAIRES -PCI-CLIMATISATION -VENTILATION -DESENFUMAGE</t>
  </si>
  <si>
    <t xml:space="preserve"> PEINTURE </t>
  </si>
  <si>
    <t>ÉQUIPEMENTS  &amp; SIGNALÉTIQUES</t>
  </si>
  <si>
    <t>AMENAGEMENT EXTERIEURS</t>
  </si>
  <si>
    <t>ESPACES VERTS</t>
  </si>
  <si>
    <t>L</t>
  </si>
  <si>
    <t>TOTAL HORS TVA</t>
  </si>
  <si>
    <t>Apport de tout venant GNF 0/40 seleccionnée et compactée</t>
  </si>
  <si>
    <t>Enduits intérieurs au mortier de ciment sur murs et plafonds</t>
  </si>
  <si>
    <t xml:space="preserve">ARRETE LE MONTANT DE LA PRESENTE ESTIMATION A LA SOMME TTC : </t>
  </si>
  <si>
    <t>G9</t>
  </si>
  <si>
    <t>Panneau de brassage 24 ports catégorie 6</t>
  </si>
  <si>
    <t xml:space="preserve">Diffuseur Sonore et lumineux </t>
  </si>
  <si>
    <t>commande des ouvertures des facades (pour désenfumage)</t>
  </si>
  <si>
    <t>Enceinte encastrée</t>
  </si>
  <si>
    <t xml:space="preserve">BOUCHE VMC auto reglable 30/60m3/h </t>
  </si>
  <si>
    <t>PEINTURE EXTERIEURE A BASE DE RESINE SILICONNEE SUR FACADE</t>
  </si>
  <si>
    <t xml:space="preserve">MAT PORTE DRAPEAU </t>
  </si>
  <si>
    <t>J39</t>
  </si>
  <si>
    <t xml:space="preserve"> Poste MT/BT 400 KVA Y/C GENIE CIVIL ET EQUIPPERMENTS</t>
  </si>
  <si>
    <t>TRAVAUX DIVERS</t>
  </si>
  <si>
    <t xml:space="preserve">PLOMBERIE SANITAIRE </t>
  </si>
  <si>
    <r>
      <t xml:space="preserve"> </t>
    </r>
    <r>
      <rPr>
        <sz val="9"/>
        <rFont val="Calibri"/>
        <family val="2"/>
      </rPr>
      <t xml:space="preserve"> PRES INSTALLATION CLIMATISEUR EN SPLIT SYSTEME</t>
    </r>
  </si>
  <si>
    <r>
      <t xml:space="preserve">Câble vinysol armé de 4x25mm² +T  câble de mise à la terre  en cuivre nu de 14 mm²                                                                                         </t>
    </r>
    <r>
      <rPr>
        <b/>
        <sz val="9"/>
        <rFont val="Calibri"/>
        <family val="2"/>
      </rPr>
      <t xml:space="preserve"> </t>
    </r>
    <r>
      <rPr>
        <sz val="9"/>
        <rFont val="Calibri"/>
        <family val="2"/>
      </rPr>
      <t xml:space="preserve">               </t>
    </r>
  </si>
  <si>
    <r>
      <t xml:space="preserve">Câble vinysol armé de 4x16mm² +T  câble de mise à la terre  en cuivre nu de 14 mm²                                                                                         </t>
    </r>
    <r>
      <rPr>
        <b/>
        <sz val="9"/>
        <rFont val="Calibri"/>
        <family val="2"/>
      </rPr>
      <t xml:space="preserve"> </t>
    </r>
    <r>
      <rPr>
        <sz val="9"/>
        <rFont val="Calibri"/>
        <family val="2"/>
      </rPr>
      <t xml:space="preserve">             </t>
    </r>
  </si>
  <si>
    <r>
      <t xml:space="preserve">Câble cuivre nu de 14 mm² pour la mise à la terre des candélabres                                                                                                    </t>
    </r>
    <r>
      <rPr>
        <b/>
        <sz val="9"/>
        <rFont val="Calibri"/>
        <family val="2"/>
      </rPr>
      <t xml:space="preserve"> </t>
    </r>
    <r>
      <rPr>
        <sz val="9"/>
        <rFont val="Calibri"/>
        <family val="2"/>
      </rPr>
      <t xml:space="preserve">     </t>
    </r>
  </si>
  <si>
    <r>
      <t>Luminaire en béton d'éclairage d'ambiances</t>
    </r>
    <r>
      <rPr>
        <b/>
        <sz val="9"/>
        <rFont val="Calibri"/>
        <family val="2"/>
      </rPr>
      <t xml:space="preserve"> </t>
    </r>
    <r>
      <rPr>
        <sz val="9"/>
        <rFont val="Calibri"/>
        <family val="2"/>
      </rPr>
      <t xml:space="preserve">.    </t>
    </r>
  </si>
  <si>
    <t>PROJET DE CONSTRUCTION  DE LA FACULTE POLYDISCIPLINAIRE DE KSAR KEBIR - 1ère Tranche</t>
  </si>
  <si>
    <t>Appel d'Offres 06/2019</t>
  </si>
  <si>
    <t xml:space="preserve">Double Prises HDMI avec câble de liaison 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</si>
</sst>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&quot;    x&quot;"/>
    <numFmt numFmtId="165" formatCode="0&quot;   =&quot;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sz val="10"/>
      <name val="Courier"/>
      <family val="3"/>
    </font>
    <font>
      <sz val="9"/>
      <name val="Calibri"/>
      <family val="2"/>
    </font>
    <font>
      <b/>
      <u/>
      <sz val="9"/>
      <name val="Calibri"/>
      <family val="2"/>
    </font>
    <font>
      <b/>
      <sz val="9"/>
      <name val="Calibri"/>
      <family val="2"/>
    </font>
    <font>
      <vertAlign val="superscript"/>
      <sz val="9"/>
      <name val="Calibri"/>
      <family val="2"/>
    </font>
    <font>
      <b/>
      <i/>
      <u/>
      <sz val="11"/>
      <name val="Georgia"/>
      <family val="1"/>
    </font>
    <font>
      <i/>
      <sz val="11"/>
      <name val="Arial"/>
      <family val="2"/>
    </font>
    <font>
      <i/>
      <sz val="11"/>
      <name val="Georgia"/>
      <family val="1"/>
    </font>
    <font>
      <b/>
      <sz val="9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3" fillId="0" borderId="0"/>
    <xf numFmtId="165" fontId="3" fillId="0" borderId="0"/>
    <xf numFmtId="0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2" fillId="0" borderId="0"/>
  </cellStyleXfs>
  <cellXfs count="233">
    <xf numFmtId="0" fontId="0" fillId="0" borderId="0" xfId="0"/>
    <xf numFmtId="0" fontId="0" fillId="0" borderId="0" xfId="0"/>
    <xf numFmtId="43" fontId="0" fillId="0" borderId="0" xfId="0" applyNumberFormat="1"/>
    <xf numFmtId="43" fontId="17" fillId="0" borderId="1" xfId="4" applyFont="1" applyBorder="1" applyAlignment="1">
      <alignment horizontal="center" wrapText="1"/>
    </xf>
    <xf numFmtId="43" fontId="17" fillId="0" borderId="2" xfId="4" applyFont="1" applyBorder="1" applyAlignment="1">
      <alignment horizontal="center" vertical="center"/>
    </xf>
    <xf numFmtId="0" fontId="18" fillId="0" borderId="3" xfId="11" applyFont="1" applyBorder="1" applyAlignment="1">
      <alignment horizontal="center" vertical="center"/>
    </xf>
    <xf numFmtId="0" fontId="18" fillId="0" borderId="4" xfId="11" applyFont="1" applyBorder="1" applyAlignment="1">
      <alignment vertical="center"/>
    </xf>
    <xf numFmtId="43" fontId="18" fillId="0" borderId="4" xfId="11" applyNumberFormat="1" applyFont="1" applyBorder="1" applyAlignment="1">
      <alignment horizontal="center" vertical="center"/>
    </xf>
    <xf numFmtId="43" fontId="4" fillId="0" borderId="4" xfId="8" applyNumberFormat="1" applyFont="1" applyBorder="1" applyAlignment="1">
      <alignment horizontal="center" vertical="center"/>
    </xf>
    <xf numFmtId="43" fontId="18" fillId="0" borderId="4" xfId="4" applyFont="1" applyBorder="1" applyAlignment="1">
      <alignment horizontal="left" vertical="center"/>
    </xf>
    <xf numFmtId="0" fontId="18" fillId="0" borderId="4" xfId="1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0" fontId="19" fillId="0" borderId="4" xfId="11" applyFont="1" applyBorder="1" applyAlignment="1">
      <alignment vertical="center"/>
    </xf>
    <xf numFmtId="43" fontId="18" fillId="0" borderId="4" xfId="5" applyFont="1" applyBorder="1" applyAlignment="1">
      <alignment horizontal="center" vertical="center"/>
    </xf>
    <xf numFmtId="0" fontId="18" fillId="0" borderId="4" xfId="11" applyFont="1" applyBorder="1" applyAlignment="1">
      <alignment horizontal="left" vertical="center"/>
    </xf>
    <xf numFmtId="0" fontId="18" fillId="0" borderId="5" xfId="11" applyFont="1" applyBorder="1" applyAlignment="1">
      <alignment horizontal="center" vertical="center"/>
    </xf>
    <xf numFmtId="0" fontId="18" fillId="0" borderId="6" xfId="11" applyFont="1" applyBorder="1" applyAlignment="1">
      <alignment vertical="center"/>
    </xf>
    <xf numFmtId="0" fontId="18" fillId="0" borderId="6" xfId="11" applyFont="1" applyBorder="1" applyAlignment="1">
      <alignment horizontal="center" vertical="center"/>
    </xf>
    <xf numFmtId="0" fontId="19" fillId="0" borderId="7" xfId="11" applyFont="1" applyBorder="1" applyAlignment="1">
      <alignment vertical="center"/>
    </xf>
    <xf numFmtId="43" fontId="17" fillId="0" borderId="8" xfId="11" applyNumberFormat="1" applyFont="1" applyBorder="1" applyAlignment="1">
      <alignment vertical="center"/>
    </xf>
    <xf numFmtId="0" fontId="18" fillId="3" borderId="4" xfId="11" applyFont="1" applyFill="1" applyBorder="1" applyAlignment="1">
      <alignment vertical="center"/>
    </xf>
    <xf numFmtId="0" fontId="18" fillId="0" borderId="4" xfId="11" applyFont="1" applyBorder="1" applyAlignment="1">
      <alignment vertical="center" wrapText="1"/>
    </xf>
    <xf numFmtId="43" fontId="18" fillId="0" borderId="4" xfId="4" applyFont="1" applyBorder="1" applyAlignment="1">
      <alignment horizontal="center" vertical="center"/>
    </xf>
    <xf numFmtId="0" fontId="18" fillId="3" borderId="3" xfId="11" applyFont="1" applyFill="1" applyBorder="1" applyAlignment="1">
      <alignment horizontal="center" vertical="center"/>
    </xf>
    <xf numFmtId="43" fontId="17" fillId="0" borderId="9" xfId="11" applyNumberFormat="1" applyFont="1" applyBorder="1" applyAlignment="1">
      <alignment vertical="center"/>
    </xf>
    <xf numFmtId="0" fontId="18" fillId="0" borderId="10" xfId="11" applyFont="1" applyBorder="1" applyAlignment="1">
      <alignment vertical="center"/>
    </xf>
    <xf numFmtId="0" fontId="20" fillId="0" borderId="11" xfId="11" applyFont="1" applyBorder="1" applyAlignment="1">
      <alignment vertical="center"/>
    </xf>
    <xf numFmtId="0" fontId="19" fillId="0" borderId="12" xfId="11" applyFont="1" applyBorder="1" applyAlignment="1">
      <alignment vertical="center"/>
    </xf>
    <xf numFmtId="0" fontId="5" fillId="0" borderId="13" xfId="8" applyFont="1" applyBorder="1" applyAlignment="1">
      <alignment vertical="center"/>
    </xf>
    <xf numFmtId="0" fontId="4" fillId="0" borderId="13" xfId="8" applyFont="1" applyBorder="1" applyAlignment="1">
      <alignment horizontal="center" vertical="center"/>
    </xf>
    <xf numFmtId="43" fontId="4" fillId="0" borderId="14" xfId="8" applyNumberFormat="1" applyFont="1" applyBorder="1" applyAlignment="1">
      <alignment horizontal="center" vertical="center"/>
    </xf>
    <xf numFmtId="43" fontId="18" fillId="0" borderId="14" xfId="11" applyNumberFormat="1" applyFont="1" applyBorder="1" applyAlignment="1">
      <alignment vertical="center"/>
    </xf>
    <xf numFmtId="0" fontId="4" fillId="0" borderId="15" xfId="8" applyFont="1" applyBorder="1" applyAlignment="1">
      <alignment horizontal="center" vertical="center"/>
    </xf>
    <xf numFmtId="0" fontId="4" fillId="0" borderId="4" xfId="8" applyFont="1" applyBorder="1" applyAlignment="1">
      <alignment horizontal="center" vertical="center"/>
    </xf>
    <xf numFmtId="0" fontId="4" fillId="3" borderId="4" xfId="8" applyFont="1" applyFill="1" applyBorder="1" applyAlignment="1">
      <alignment vertical="center"/>
    </xf>
    <xf numFmtId="0" fontId="4" fillId="0" borderId="16" xfId="8" applyFont="1" applyBorder="1" applyAlignment="1">
      <alignment horizontal="center" vertical="center"/>
    </xf>
    <xf numFmtId="0" fontId="18" fillId="3" borderId="5" xfId="11" applyFont="1" applyFill="1" applyBorder="1" applyAlignment="1">
      <alignment horizontal="center" vertical="center"/>
    </xf>
    <xf numFmtId="43" fontId="19" fillId="3" borderId="17" xfId="11" applyNumberFormat="1" applyFont="1" applyFill="1" applyBorder="1" applyAlignment="1">
      <alignment horizontal="center" vertical="center"/>
    </xf>
    <xf numFmtId="43" fontId="17" fillId="3" borderId="9" xfId="11" applyNumberFormat="1" applyFont="1" applyFill="1" applyBorder="1" applyAlignment="1">
      <alignment vertical="center"/>
    </xf>
    <xf numFmtId="0" fontId="5" fillId="0" borderId="15" xfId="8" applyFont="1" applyBorder="1" applyAlignment="1">
      <alignment horizontal="left" vertical="center"/>
    </xf>
    <xf numFmtId="43" fontId="18" fillId="0" borderId="10" xfId="11" applyNumberFormat="1" applyFont="1" applyBorder="1" applyAlignment="1">
      <alignment vertical="center"/>
    </xf>
    <xf numFmtId="0" fontId="18" fillId="0" borderId="16" xfId="11" applyFont="1" applyBorder="1" applyAlignment="1">
      <alignment horizontal="left" vertical="center"/>
    </xf>
    <xf numFmtId="43" fontId="18" fillId="0" borderId="16" xfId="4" applyFont="1" applyBorder="1" applyAlignment="1">
      <alignment horizontal="center" vertical="center"/>
    </xf>
    <xf numFmtId="43" fontId="18" fillId="0" borderId="15" xfId="4" applyFont="1" applyBorder="1" applyAlignment="1">
      <alignment horizontal="center" vertical="center"/>
    </xf>
    <xf numFmtId="0" fontId="18" fillId="0" borderId="18" xfId="11" applyFont="1" applyBorder="1" applyAlignment="1">
      <alignment vertical="center"/>
    </xf>
    <xf numFmtId="43" fontId="17" fillId="0" borderId="19" xfId="11" applyNumberFormat="1" applyFont="1" applyBorder="1" applyAlignment="1">
      <alignment vertical="center"/>
    </xf>
    <xf numFmtId="0" fontId="0" fillId="0" borderId="0" xfId="0"/>
    <xf numFmtId="0" fontId="0" fillId="3" borderId="0" xfId="0" applyFill="1"/>
    <xf numFmtId="43" fontId="4" fillId="3" borderId="4" xfId="8" applyNumberFormat="1" applyFont="1" applyFill="1" applyBorder="1" applyAlignment="1">
      <alignment horizontal="center" vertical="center"/>
    </xf>
    <xf numFmtId="0" fontId="18" fillId="3" borderId="4" xfId="11" applyFont="1" applyFill="1" applyBorder="1" applyAlignment="1">
      <alignment horizontal="center" vertical="center"/>
    </xf>
    <xf numFmtId="43" fontId="18" fillId="3" borderId="4" xfId="5" applyFont="1" applyFill="1" applyBorder="1" applyAlignment="1">
      <alignment horizontal="center" vertical="center"/>
    </xf>
    <xf numFmtId="0" fontId="19" fillId="3" borderId="4" xfId="11" applyFont="1" applyFill="1" applyBorder="1" applyAlignment="1">
      <alignment horizontal="center" vertical="center"/>
    </xf>
    <xf numFmtId="0" fontId="19" fillId="3" borderId="4" xfId="11" applyFont="1" applyFill="1" applyBorder="1" applyAlignment="1">
      <alignment vertical="center"/>
    </xf>
    <xf numFmtId="43" fontId="18" fillId="3" borderId="4" xfId="4" applyFont="1" applyFill="1" applyBorder="1" applyAlignment="1">
      <alignment horizontal="center" vertical="center"/>
    </xf>
    <xf numFmtId="0" fontId="18" fillId="3" borderId="4" xfId="11" applyFont="1" applyFill="1" applyBorder="1" applyAlignment="1">
      <alignment vertical="center" wrapText="1"/>
    </xf>
    <xf numFmtId="0" fontId="18" fillId="3" borderId="4" xfId="11" applyFont="1" applyFill="1" applyBorder="1" applyAlignment="1">
      <alignment horizontal="left" vertical="top" wrapText="1"/>
    </xf>
    <xf numFmtId="0" fontId="17" fillId="0" borderId="4" xfId="11" applyFont="1" applyBorder="1" applyAlignment="1">
      <alignment vertical="center"/>
    </xf>
    <xf numFmtId="0" fontId="18" fillId="0" borderId="20" xfId="11" applyFont="1" applyBorder="1" applyAlignment="1">
      <alignment horizontal="center" vertical="center"/>
    </xf>
    <xf numFmtId="0" fontId="18" fillId="0" borderId="11" xfId="11" applyFont="1" applyBorder="1" applyAlignment="1">
      <alignment vertical="center"/>
    </xf>
    <xf numFmtId="43" fontId="4" fillId="0" borderId="11" xfId="8" applyNumberFormat="1" applyFont="1" applyBorder="1" applyAlignment="1">
      <alignment horizontal="center" vertical="center"/>
    </xf>
    <xf numFmtId="43" fontId="18" fillId="0" borderId="21" xfId="11" applyNumberFormat="1" applyFont="1" applyBorder="1" applyAlignment="1">
      <alignment horizontal="center" vertical="center"/>
    </xf>
    <xf numFmtId="0" fontId="18" fillId="3" borderId="11" xfId="11" applyFont="1" applyFill="1" applyBorder="1" applyAlignment="1">
      <alignment vertical="center"/>
    </xf>
    <xf numFmtId="43" fontId="4" fillId="0" borderId="11" xfId="0" applyNumberFormat="1" applyFont="1" applyBorder="1" applyAlignment="1">
      <alignment horizontal="center" vertical="center"/>
    </xf>
    <xf numFmtId="43" fontId="18" fillId="0" borderId="8" xfId="11" applyNumberFormat="1" applyFont="1" applyBorder="1" applyAlignment="1">
      <alignment vertical="center"/>
    </xf>
    <xf numFmtId="43" fontId="4" fillId="3" borderId="21" xfId="8" applyNumberFormat="1" applyFont="1" applyFill="1" applyBorder="1" applyAlignment="1">
      <alignment horizontal="center" vertical="center"/>
    </xf>
    <xf numFmtId="43" fontId="4" fillId="3" borderId="4" xfId="0" applyNumberFormat="1" applyFont="1" applyFill="1" applyBorder="1" applyAlignment="1">
      <alignment horizontal="center" vertical="center"/>
    </xf>
    <xf numFmtId="43" fontId="4" fillId="3" borderId="21" xfId="0" applyNumberFormat="1" applyFont="1" applyFill="1" applyBorder="1" applyAlignment="1">
      <alignment horizontal="center" vertical="center"/>
    </xf>
    <xf numFmtId="43" fontId="18" fillId="3" borderId="4" xfId="11" applyNumberFormat="1" applyFont="1" applyFill="1" applyBorder="1" applyAlignment="1">
      <alignment horizontal="center" vertical="center"/>
    </xf>
    <xf numFmtId="43" fontId="4" fillId="3" borderId="15" xfId="8" applyNumberFormat="1" applyFont="1" applyFill="1" applyBorder="1" applyAlignment="1">
      <alignment horizontal="center" vertical="center"/>
    </xf>
    <xf numFmtId="0" fontId="17" fillId="0" borderId="22" xfId="11" applyFont="1" applyBorder="1" applyAlignment="1">
      <alignment horizontal="center" vertical="center"/>
    </xf>
    <xf numFmtId="0" fontId="18" fillId="0" borderId="23" xfId="11" applyFont="1" applyBorder="1" applyAlignment="1">
      <alignment horizontal="center" vertical="center"/>
    </xf>
    <xf numFmtId="0" fontId="18" fillId="0" borderId="24" xfId="11" applyFont="1" applyBorder="1" applyAlignment="1">
      <alignment vertical="center"/>
    </xf>
    <xf numFmtId="0" fontId="18" fillId="0" borderId="24" xfId="11" applyFont="1" applyBorder="1" applyAlignment="1">
      <alignment horizontal="center" vertical="center"/>
    </xf>
    <xf numFmtId="43" fontId="19" fillId="3" borderId="25" xfId="11" applyNumberFormat="1" applyFont="1" applyFill="1" applyBorder="1" applyAlignment="1">
      <alignment horizontal="center" vertical="center"/>
    </xf>
    <xf numFmtId="0" fontId="19" fillId="0" borderId="26" xfId="11" applyFont="1" applyBorder="1" applyAlignment="1">
      <alignment vertical="center"/>
    </xf>
    <xf numFmtId="43" fontId="17" fillId="0" borderId="27" xfId="11" applyNumberFormat="1" applyFont="1" applyBorder="1" applyAlignment="1">
      <alignment vertical="center"/>
    </xf>
    <xf numFmtId="0" fontId="18" fillId="0" borderId="4" xfId="11" applyFont="1" applyBorder="1" applyAlignment="1">
      <alignment horizontal="left" vertical="center" wrapText="1"/>
    </xf>
    <xf numFmtId="0" fontId="18" fillId="0" borderId="28" xfId="8" applyFont="1" applyBorder="1" applyAlignment="1">
      <alignment horizontal="center" vertical="center"/>
    </xf>
    <xf numFmtId="0" fontId="4" fillId="0" borderId="28" xfId="8" applyFont="1" applyBorder="1" applyAlignment="1">
      <alignment horizontal="center" vertical="center"/>
    </xf>
    <xf numFmtId="43" fontId="19" fillId="3" borderId="21" xfId="11" applyNumberFormat="1" applyFont="1" applyFill="1" applyBorder="1" applyAlignment="1">
      <alignment horizontal="center" vertical="center"/>
    </xf>
    <xf numFmtId="0" fontId="18" fillId="0" borderId="19" xfId="11" applyFont="1" applyBorder="1" applyAlignment="1">
      <alignment horizontal="center" vertical="center"/>
    </xf>
    <xf numFmtId="43" fontId="4" fillId="3" borderId="29" xfId="8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left" vertical="center" wrapText="1"/>
    </xf>
    <xf numFmtId="43" fontId="18" fillId="0" borderId="13" xfId="4" applyFont="1" applyBorder="1" applyAlignment="1">
      <alignment horizontal="center" vertical="center"/>
    </xf>
    <xf numFmtId="43" fontId="18" fillId="0" borderId="4" xfId="4" applyNumberFormat="1" applyFont="1" applyFill="1" applyBorder="1" applyAlignment="1">
      <alignment vertical="center"/>
    </xf>
    <xf numFmtId="43" fontId="18" fillId="0" borderId="28" xfId="4" applyNumberFormat="1" applyFont="1" applyFill="1" applyBorder="1" applyAlignment="1">
      <alignment vertical="center"/>
    </xf>
    <xf numFmtId="43" fontId="18" fillId="3" borderId="4" xfId="4" applyNumberFormat="1" applyFont="1" applyFill="1" applyBorder="1" applyAlignment="1">
      <alignment vertical="center"/>
    </xf>
    <xf numFmtId="43" fontId="18" fillId="0" borderId="13" xfId="4" applyNumberFormat="1" applyFont="1" applyFill="1" applyBorder="1" applyAlignment="1">
      <alignment vertical="center"/>
    </xf>
    <xf numFmtId="43" fontId="18" fillId="0" borderId="30" xfId="4" applyNumberFormat="1" applyFont="1" applyFill="1" applyBorder="1" applyAlignment="1">
      <alignment vertical="center"/>
    </xf>
    <xf numFmtId="43" fontId="18" fillId="3" borderId="29" xfId="11" applyNumberFormat="1" applyFont="1" applyFill="1" applyBorder="1" applyAlignment="1">
      <alignment horizontal="center" vertical="center"/>
    </xf>
    <xf numFmtId="0" fontId="19" fillId="3" borderId="4" xfId="11" applyFont="1" applyFill="1" applyBorder="1" applyAlignment="1">
      <alignment horizontal="left" vertical="center"/>
    </xf>
    <xf numFmtId="0" fontId="19" fillId="0" borderId="29" xfId="11" applyFont="1" applyBorder="1" applyAlignment="1">
      <alignment vertical="center"/>
    </xf>
    <xf numFmtId="0" fontId="19" fillId="0" borderId="28" xfId="11" applyFont="1" applyBorder="1" applyAlignment="1">
      <alignment vertical="center"/>
    </xf>
    <xf numFmtId="0" fontId="18" fillId="0" borderId="28" xfId="11" applyFont="1" applyBorder="1" applyAlignment="1">
      <alignment vertical="center"/>
    </xf>
    <xf numFmtId="43" fontId="21" fillId="0" borderId="19" xfId="11" applyNumberFormat="1" applyFont="1" applyBorder="1" applyAlignment="1">
      <alignment vertical="center"/>
    </xf>
    <xf numFmtId="0" fontId="18" fillId="0" borderId="30" xfId="11" applyFont="1" applyBorder="1" applyAlignment="1">
      <alignment vertical="center"/>
    </xf>
    <xf numFmtId="43" fontId="4" fillId="3" borderId="13" xfId="8" applyNumberFormat="1" applyFont="1" applyFill="1" applyBorder="1" applyAlignment="1">
      <alignment horizontal="center" vertical="center"/>
    </xf>
    <xf numFmtId="43" fontId="18" fillId="0" borderId="13" xfId="11" applyNumberFormat="1" applyFont="1" applyBorder="1" applyAlignment="1">
      <alignment horizontal="center" vertical="center"/>
    </xf>
    <xf numFmtId="0" fontId="18" fillId="0" borderId="13" xfId="11" applyFont="1" applyBorder="1" applyAlignment="1">
      <alignment vertical="center"/>
    </xf>
    <xf numFmtId="0" fontId="5" fillId="0" borderId="29" xfId="8" applyFont="1" applyBorder="1" applyAlignment="1">
      <alignment vertical="center"/>
    </xf>
    <xf numFmtId="43" fontId="4" fillId="0" borderId="29" xfId="8" applyNumberFormat="1" applyFont="1" applyBorder="1" applyAlignment="1">
      <alignment horizontal="center" vertical="center"/>
    </xf>
    <xf numFmtId="0" fontId="18" fillId="0" borderId="28" xfId="11" applyFont="1" applyBorder="1" applyAlignment="1">
      <alignment horizontal="center" vertical="center"/>
    </xf>
    <xf numFmtId="43" fontId="21" fillId="0" borderId="19" xfId="4" applyFont="1" applyBorder="1" applyAlignment="1">
      <alignment horizontal="center" vertical="center"/>
    </xf>
    <xf numFmtId="0" fontId="18" fillId="3" borderId="4" xfId="11" applyFont="1" applyFill="1" applyBorder="1" applyAlignment="1">
      <alignment horizontal="left" vertical="center"/>
    </xf>
    <xf numFmtId="0" fontId="18" fillId="3" borderId="11" xfId="11" applyFont="1" applyFill="1" applyBorder="1" applyAlignment="1">
      <alignment horizontal="center" vertical="center"/>
    </xf>
    <xf numFmtId="0" fontId="18" fillId="0" borderId="11" xfId="11" applyFont="1" applyBorder="1" applyAlignment="1">
      <alignment vertical="center" wrapText="1"/>
    </xf>
    <xf numFmtId="0" fontId="22" fillId="0" borderId="0" xfId="0" applyFont="1"/>
    <xf numFmtId="0" fontId="20" fillId="0" borderId="0" xfId="0" applyFont="1"/>
    <xf numFmtId="0" fontId="22" fillId="3" borderId="0" xfId="0" applyFont="1" applyFill="1"/>
    <xf numFmtId="43" fontId="22" fillId="0" borderId="0" xfId="0" applyNumberFormat="1" applyFont="1"/>
    <xf numFmtId="0" fontId="20" fillId="0" borderId="0" xfId="8" applyFont="1"/>
    <xf numFmtId="0" fontId="4" fillId="3" borderId="13" xfId="8" applyFont="1" applyFill="1" applyBorder="1" applyAlignment="1">
      <alignment horizontal="center" vertical="center"/>
    </xf>
    <xf numFmtId="0" fontId="4" fillId="3" borderId="15" xfId="8" applyFont="1" applyFill="1" applyBorder="1" applyAlignment="1">
      <alignment horizontal="center" vertical="center"/>
    </xf>
    <xf numFmtId="43" fontId="4" fillId="0" borderId="15" xfId="8" applyNumberFormat="1" applyFont="1" applyBorder="1" applyAlignment="1">
      <alignment horizontal="center" vertical="center"/>
    </xf>
    <xf numFmtId="43" fontId="18" fillId="0" borderId="15" xfId="4" applyFont="1" applyBorder="1" applyAlignment="1">
      <alignment horizontal="left" vertical="center"/>
    </xf>
    <xf numFmtId="43" fontId="18" fillId="3" borderId="13" xfId="11" applyNumberFormat="1" applyFont="1" applyFill="1" applyBorder="1" applyAlignment="1">
      <alignment horizontal="center" vertical="center"/>
    </xf>
    <xf numFmtId="43" fontId="18" fillId="3" borderId="4" xfId="4" applyFont="1" applyFill="1" applyBorder="1" applyAlignment="1">
      <alignment horizontal="left" vertical="center"/>
    </xf>
    <xf numFmtId="0" fontId="18" fillId="3" borderId="4" xfId="11" applyFont="1" applyFill="1" applyBorder="1" applyAlignment="1">
      <alignment horizontal="left" vertical="center" wrapText="1"/>
    </xf>
    <xf numFmtId="0" fontId="5" fillId="3" borderId="15" xfId="8" applyFont="1" applyFill="1" applyBorder="1" applyAlignment="1">
      <alignment horizontal="left" vertical="center"/>
    </xf>
    <xf numFmtId="43" fontId="18" fillId="3" borderId="15" xfId="4" applyFont="1" applyFill="1" applyBorder="1" applyAlignment="1">
      <alignment horizontal="center" vertical="center"/>
    </xf>
    <xf numFmtId="0" fontId="18" fillId="3" borderId="18" xfId="11" applyFont="1" applyFill="1" applyBorder="1" applyAlignment="1">
      <alignment vertical="center"/>
    </xf>
    <xf numFmtId="0" fontId="4" fillId="3" borderId="4" xfId="8" applyFont="1" applyFill="1" applyBorder="1" applyAlignment="1">
      <alignment horizontal="center" vertical="center"/>
    </xf>
    <xf numFmtId="43" fontId="18" fillId="3" borderId="10" xfId="11" applyNumberFormat="1" applyFont="1" applyFill="1" applyBorder="1" applyAlignment="1">
      <alignment vertical="center"/>
    </xf>
    <xf numFmtId="43" fontId="17" fillId="3" borderId="19" xfId="1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8" fillId="0" borderId="21" xfId="11" applyFont="1" applyBorder="1" applyAlignment="1">
      <alignment horizontal="center" vertical="center"/>
    </xf>
    <xf numFmtId="43" fontId="17" fillId="3" borderId="4" xfId="4" applyFont="1" applyFill="1" applyBorder="1" applyAlignment="1">
      <alignment horizontal="center" vertical="center"/>
    </xf>
    <xf numFmtId="43" fontId="17" fillId="0" borderId="4" xfId="4" applyFont="1" applyBorder="1" applyAlignment="1">
      <alignment horizontal="center" vertical="center"/>
    </xf>
    <xf numFmtId="0" fontId="18" fillId="0" borderId="4" xfId="11" applyFont="1" applyBorder="1" applyAlignment="1">
      <alignment horizontal="center" vertical="center" wrapText="1"/>
    </xf>
    <xf numFmtId="0" fontId="23" fillId="0" borderId="4" xfId="0" applyFont="1" applyBorder="1"/>
    <xf numFmtId="0" fontId="17" fillId="0" borderId="29" xfId="11" applyFont="1" applyBorder="1" applyAlignment="1">
      <alignment horizontal="left" vertical="center"/>
    </xf>
    <xf numFmtId="0" fontId="17" fillId="0" borderId="29" xfId="0" applyFont="1" applyBorder="1" applyAlignment="1">
      <alignment horizontal="center" vertical="center"/>
    </xf>
    <xf numFmtId="43" fontId="17" fillId="3" borderId="29" xfId="4" applyFont="1" applyFill="1" applyBorder="1" applyAlignment="1">
      <alignment horizontal="center" vertical="center"/>
    </xf>
    <xf numFmtId="43" fontId="17" fillId="0" borderId="29" xfId="4" applyFont="1" applyBorder="1" applyAlignment="1">
      <alignment horizontal="center" vertical="center"/>
    </xf>
    <xf numFmtId="0" fontId="17" fillId="0" borderId="29" xfId="11" applyFont="1" applyBorder="1" applyAlignment="1">
      <alignment horizontal="center" vertical="center"/>
    </xf>
    <xf numFmtId="43" fontId="18" fillId="3" borderId="16" xfId="4" applyFont="1" applyFill="1" applyBorder="1" applyAlignment="1">
      <alignment horizontal="center" vertical="center"/>
    </xf>
    <xf numFmtId="0" fontId="18" fillId="0" borderId="0" xfId="0" applyFont="1"/>
    <xf numFmtId="0" fontId="17" fillId="0" borderId="20" xfId="11" applyFont="1" applyBorder="1" applyAlignment="1">
      <alignment horizontal="center" vertical="center"/>
    </xf>
    <xf numFmtId="0" fontId="18" fillId="0" borderId="31" xfId="0" applyFont="1" applyBorder="1"/>
    <xf numFmtId="0" fontId="18" fillId="0" borderId="3" xfId="0" applyFont="1" applyBorder="1"/>
    <xf numFmtId="0" fontId="18" fillId="0" borderId="32" xfId="0" applyFont="1" applyBorder="1"/>
    <xf numFmtId="0" fontId="17" fillId="0" borderId="33" xfId="0" applyFont="1" applyBorder="1" applyAlignment="1">
      <alignment horizontal="center" vertical="center"/>
    </xf>
    <xf numFmtId="0" fontId="18" fillId="0" borderId="33" xfId="11" applyFont="1" applyBorder="1" applyAlignment="1">
      <alignment horizontal="center" vertical="center"/>
    </xf>
    <xf numFmtId="0" fontId="18" fillId="0" borderId="31" xfId="8" applyFont="1" applyBorder="1" applyAlignment="1">
      <alignment horizontal="center" vertical="center"/>
    </xf>
    <xf numFmtId="0" fontId="18" fillId="0" borderId="34" xfId="11" applyFont="1" applyBorder="1" applyAlignment="1">
      <alignment horizontal="center" vertical="center"/>
    </xf>
    <xf numFmtId="0" fontId="18" fillId="0" borderId="34" xfId="8" applyFont="1" applyBorder="1" applyAlignment="1">
      <alignment horizontal="center" vertical="center"/>
    </xf>
    <xf numFmtId="0" fontId="18" fillId="0" borderId="3" xfId="8" applyFont="1" applyBorder="1" applyAlignment="1">
      <alignment horizontal="center" vertical="center"/>
    </xf>
    <xf numFmtId="0" fontId="18" fillId="0" borderId="3" xfId="8" applyFont="1" applyBorder="1" applyAlignment="1">
      <alignment vertical="center"/>
    </xf>
    <xf numFmtId="0" fontId="19" fillId="0" borderId="4" xfId="11" applyFont="1" applyBorder="1" applyAlignment="1">
      <alignment horizontal="center" vertical="center"/>
    </xf>
    <xf numFmtId="0" fontId="18" fillId="0" borderId="20" xfId="8" applyFont="1" applyBorder="1" applyAlignment="1">
      <alignment horizontal="center" vertical="center"/>
    </xf>
    <xf numFmtId="0" fontId="18" fillId="0" borderId="31" xfId="8" applyFont="1" applyBorder="1"/>
    <xf numFmtId="0" fontId="18" fillId="0" borderId="3" xfId="8" applyFont="1" applyBorder="1"/>
    <xf numFmtId="0" fontId="18" fillId="0" borderId="32" xfId="8" applyFont="1" applyBorder="1"/>
    <xf numFmtId="0" fontId="18" fillId="3" borderId="3" xfId="8" applyFont="1" applyFill="1" applyBorder="1" applyAlignment="1">
      <alignment horizontal="center" vertical="center"/>
    </xf>
    <xf numFmtId="0" fontId="18" fillId="3" borderId="31" xfId="8" applyFont="1" applyFill="1" applyBorder="1"/>
    <xf numFmtId="0" fontId="18" fillId="0" borderId="0" xfId="0" applyFont="1" applyBorder="1"/>
    <xf numFmtId="0" fontId="18" fillId="0" borderId="2" xfId="0" applyFont="1" applyBorder="1"/>
    <xf numFmtId="43" fontId="18" fillId="0" borderId="2" xfId="4" applyFont="1" applyBorder="1" applyAlignment="1">
      <alignment horizontal="center" vertical="center"/>
    </xf>
    <xf numFmtId="0" fontId="18" fillId="0" borderId="16" xfId="11" applyFont="1" applyBorder="1" applyAlignment="1">
      <alignment horizontal="center" vertical="center"/>
    </xf>
    <xf numFmtId="0" fontId="18" fillId="0" borderId="35" xfId="11" applyFont="1" applyBorder="1" applyAlignment="1">
      <alignment horizontal="center" vertical="center"/>
    </xf>
    <xf numFmtId="0" fontId="18" fillId="3" borderId="13" xfId="11" applyFont="1" applyFill="1" applyBorder="1" applyAlignment="1">
      <alignment horizontal="left" vertical="center"/>
    </xf>
    <xf numFmtId="0" fontId="18" fillId="3" borderId="34" xfId="8" applyFont="1" applyFill="1" applyBorder="1" applyAlignment="1">
      <alignment horizontal="center" vertical="center"/>
    </xf>
    <xf numFmtId="43" fontId="18" fillId="3" borderId="13" xfId="4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21" fillId="0" borderId="4" xfId="0" applyFont="1" applyFill="1" applyBorder="1" applyAlignment="1">
      <alignment vertical="center" wrapText="1"/>
    </xf>
    <xf numFmtId="0" fontId="11" fillId="0" borderId="16" xfId="0" applyFont="1" applyBorder="1" applyAlignment="1">
      <alignment horizontal="left"/>
    </xf>
    <xf numFmtId="0" fontId="17" fillId="0" borderId="3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7" fillId="3" borderId="36" xfId="0" applyFont="1" applyFill="1" applyBorder="1" applyAlignment="1">
      <alignment horizontal="center"/>
    </xf>
    <xf numFmtId="0" fontId="18" fillId="3" borderId="28" xfId="8" applyFont="1" applyFill="1" applyBorder="1" applyAlignment="1">
      <alignment horizontal="center" vertical="center"/>
    </xf>
    <xf numFmtId="43" fontId="18" fillId="3" borderId="28" xfId="4" applyNumberFormat="1" applyFont="1" applyFill="1" applyBorder="1" applyAlignment="1">
      <alignment vertical="center"/>
    </xf>
    <xf numFmtId="43" fontId="18" fillId="3" borderId="13" xfId="4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left"/>
    </xf>
    <xf numFmtId="4" fontId="13" fillId="4" borderId="0" xfId="0" applyNumberFormat="1" applyFont="1" applyFill="1" applyBorder="1" applyAlignment="1">
      <alignment horizontal="center"/>
    </xf>
    <xf numFmtId="4" fontId="14" fillId="2" borderId="0" xfId="0" applyNumberFormat="1" applyFont="1" applyFill="1" applyBorder="1" applyAlignment="1">
      <alignment horizontal="left"/>
    </xf>
    <xf numFmtId="0" fontId="24" fillId="0" borderId="0" xfId="0" applyFont="1"/>
    <xf numFmtId="4" fontId="20" fillId="0" borderId="0" xfId="0" applyNumberFormat="1" applyFont="1"/>
    <xf numFmtId="0" fontId="20" fillId="0" borderId="50" xfId="0" applyFont="1" applyBorder="1"/>
    <xf numFmtId="0" fontId="20" fillId="0" borderId="28" xfId="0" applyFont="1" applyBorder="1"/>
    <xf numFmtId="0" fontId="20" fillId="0" borderId="41" xfId="0" applyFont="1" applyBorder="1"/>
    <xf numFmtId="4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2" fontId="25" fillId="0" borderId="0" xfId="11" applyNumberFormat="1" applyFont="1" applyAlignment="1">
      <alignment horizontal="center" vertical="center"/>
    </xf>
    <xf numFmtId="2" fontId="25" fillId="0" borderId="0" xfId="11" applyNumberFormat="1" applyFont="1" applyAlignment="1">
      <alignment horizontal="center" vertical="center" wrapText="1"/>
    </xf>
    <xf numFmtId="0" fontId="17" fillId="0" borderId="37" xfId="11" applyFont="1" applyBorder="1" applyAlignment="1">
      <alignment horizontal="center" vertical="center"/>
    </xf>
    <xf numFmtId="0" fontId="17" fillId="0" borderId="38" xfId="11" applyFont="1" applyBorder="1" applyAlignment="1">
      <alignment horizontal="center" vertical="center"/>
    </xf>
    <xf numFmtId="0" fontId="17" fillId="0" borderId="39" xfId="11" applyFont="1" applyBorder="1" applyAlignment="1">
      <alignment horizontal="center" vertical="center"/>
    </xf>
    <xf numFmtId="0" fontId="17" fillId="0" borderId="40" xfId="11" applyFont="1" applyBorder="1" applyAlignment="1">
      <alignment horizontal="center" vertical="center"/>
    </xf>
    <xf numFmtId="43" fontId="17" fillId="3" borderId="39" xfId="4" applyFont="1" applyFill="1" applyBorder="1" applyAlignment="1">
      <alignment horizontal="center" vertical="center"/>
    </xf>
    <xf numFmtId="43" fontId="17" fillId="3" borderId="40" xfId="4" applyFont="1" applyFill="1" applyBorder="1" applyAlignment="1">
      <alignment horizontal="center" vertical="center"/>
    </xf>
    <xf numFmtId="4" fontId="12" fillId="2" borderId="28" xfId="0" applyNumberFormat="1" applyFont="1" applyFill="1" applyBorder="1" applyAlignment="1">
      <alignment horizontal="center"/>
    </xf>
    <xf numFmtId="4" fontId="12" fillId="2" borderId="48" xfId="0" applyNumberFormat="1" applyFont="1" applyFill="1" applyBorder="1" applyAlignment="1">
      <alignment horizontal="center"/>
    </xf>
    <xf numFmtId="4" fontId="12" fillId="2" borderId="49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4" fontId="12" fillId="2" borderId="50" xfId="0" applyNumberFormat="1" applyFont="1" applyFill="1" applyBorder="1" applyAlignment="1">
      <alignment horizontal="center"/>
    </xf>
    <xf numFmtId="4" fontId="12" fillId="2" borderId="51" xfId="0" applyNumberFormat="1" applyFont="1" applyFill="1" applyBorder="1" applyAlignment="1">
      <alignment horizontal="center"/>
    </xf>
    <xf numFmtId="4" fontId="12" fillId="2" borderId="52" xfId="0" applyNumberFormat="1" applyFont="1" applyFill="1" applyBorder="1" applyAlignment="1">
      <alignment horizontal="center"/>
    </xf>
    <xf numFmtId="4" fontId="12" fillId="2" borderId="28" xfId="0" applyNumberFormat="1" applyFont="1" applyFill="1" applyBorder="1" applyAlignment="1">
      <alignment horizontal="center" wrapText="1"/>
    </xf>
    <xf numFmtId="4" fontId="12" fillId="2" borderId="48" xfId="0" applyNumberFormat="1" applyFont="1" applyFill="1" applyBorder="1" applyAlignment="1">
      <alignment horizontal="center" wrapText="1"/>
    </xf>
    <xf numFmtId="4" fontId="12" fillId="2" borderId="49" xfId="0" applyNumberFormat="1" applyFont="1" applyFill="1" applyBorder="1" applyAlignment="1">
      <alignment horizontal="center" wrapText="1"/>
    </xf>
    <xf numFmtId="4" fontId="20" fillId="0" borderId="38" xfId="0" applyNumberFormat="1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20" fillId="0" borderId="43" xfId="0" applyFont="1" applyBorder="1" applyAlignment="1">
      <alignment horizontal="center"/>
    </xf>
    <xf numFmtId="0" fontId="19" fillId="0" borderId="19" xfId="11" applyFont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4" fontId="20" fillId="0" borderId="37" xfId="0" applyNumberFormat="1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4" fontId="12" fillId="2" borderId="41" xfId="0" applyNumberFormat="1" applyFont="1" applyFill="1" applyBorder="1" applyAlignment="1">
      <alignment horizontal="center"/>
    </xf>
    <xf numFmtId="4" fontId="12" fillId="2" borderId="42" xfId="0" applyNumberFormat="1" applyFont="1" applyFill="1" applyBorder="1" applyAlignment="1">
      <alignment horizontal="center"/>
    </xf>
    <xf numFmtId="4" fontId="12" fillId="2" borderId="43" xfId="0" applyNumberFormat="1" applyFont="1" applyFill="1" applyBorder="1" applyAlignment="1">
      <alignment horizontal="center"/>
    </xf>
    <xf numFmtId="0" fontId="17" fillId="0" borderId="1" xfId="11" applyFont="1" applyBorder="1" applyAlignment="1">
      <alignment horizontal="right" vertical="center"/>
    </xf>
    <xf numFmtId="0" fontId="17" fillId="0" borderId="44" xfId="11" applyFont="1" applyBorder="1" applyAlignment="1">
      <alignment horizontal="right" vertical="center"/>
    </xf>
    <xf numFmtId="0" fontId="17" fillId="0" borderId="2" xfId="11" applyFont="1" applyBorder="1" applyAlignment="1">
      <alignment horizontal="right" vertical="center"/>
    </xf>
    <xf numFmtId="0" fontId="17" fillId="0" borderId="45" xfId="11" applyFont="1" applyBorder="1" applyAlignment="1">
      <alignment horizontal="right" vertical="center"/>
    </xf>
    <xf numFmtId="0" fontId="5" fillId="3" borderId="1" xfId="8" applyFont="1" applyFill="1" applyBorder="1" applyAlignment="1">
      <alignment horizontal="right" vertical="center"/>
    </xf>
    <xf numFmtId="0" fontId="5" fillId="3" borderId="44" xfId="8" applyFont="1" applyFill="1" applyBorder="1" applyAlignment="1">
      <alignment horizontal="right" vertical="center"/>
    </xf>
    <xf numFmtId="0" fontId="5" fillId="3" borderId="46" xfId="8" applyFont="1" applyFill="1" applyBorder="1" applyAlignment="1">
      <alignment horizontal="right" vertical="center"/>
    </xf>
    <xf numFmtId="0" fontId="5" fillId="3" borderId="47" xfId="8" applyFont="1" applyFill="1" applyBorder="1" applyAlignment="1">
      <alignment horizontal="right" vertical="center"/>
    </xf>
    <xf numFmtId="0" fontId="5" fillId="3" borderId="48" xfId="8" applyFont="1" applyFill="1" applyBorder="1" applyAlignment="1">
      <alignment horizontal="right" vertical="center"/>
    </xf>
    <xf numFmtId="0" fontId="5" fillId="3" borderId="49" xfId="8" applyFont="1" applyFill="1" applyBorder="1" applyAlignment="1">
      <alignment horizontal="right" vertical="center"/>
    </xf>
    <xf numFmtId="43" fontId="19" fillId="3" borderId="17" xfId="11" applyNumberFormat="1" applyFont="1" applyFill="1" applyBorder="1" applyAlignment="1">
      <alignment horizontal="right" vertical="center"/>
    </xf>
    <xf numFmtId="43" fontId="19" fillId="3" borderId="44" xfId="11" applyNumberFormat="1" applyFont="1" applyFill="1" applyBorder="1" applyAlignment="1">
      <alignment horizontal="right" vertical="center"/>
    </xf>
    <xf numFmtId="43" fontId="19" fillId="3" borderId="7" xfId="11" applyNumberFormat="1" applyFont="1" applyFill="1" applyBorder="1" applyAlignment="1">
      <alignment horizontal="right" vertical="center"/>
    </xf>
  </cellXfs>
  <cellStyles count="12">
    <cellStyle name="dimension" xfId="1"/>
    <cellStyle name="egale" xfId="2"/>
    <cellStyle name="Euro" xfId="3"/>
    <cellStyle name="Milliers" xfId="4" builtinId="3"/>
    <cellStyle name="Milliers 2" xfId="5"/>
    <cellStyle name="Milliers 2 2" xfId="6"/>
    <cellStyle name="Normal" xfId="0" builtinId="0"/>
    <cellStyle name="Normal 2" xfId="7"/>
    <cellStyle name="Normal 2 2" xfId="8"/>
    <cellStyle name="Normal 3" xfId="9"/>
    <cellStyle name="Normal 3 2" xfId="10"/>
    <cellStyle name="Normal_Feuil1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1"/>
  <sheetViews>
    <sheetView tabSelected="1" view="pageBreakPreview" topLeftCell="A262" zoomScale="120" zoomScaleNormal="100" zoomScaleSheetLayoutView="120" workbookViewId="0">
      <selection activeCell="D279" sqref="D279"/>
    </sheetView>
  </sheetViews>
  <sheetFormatPr baseColWidth="10" defaultRowHeight="15"/>
  <cols>
    <col min="1" max="1" width="4.7109375" style="139" customWidth="1"/>
    <col min="2" max="2" width="51.5703125" style="108" customWidth="1"/>
    <col min="3" max="3" width="4.5703125" style="108" customWidth="1"/>
    <col min="4" max="4" width="11.140625" style="110" customWidth="1"/>
    <col min="5" max="5" width="12.42578125" style="108" customWidth="1"/>
    <col min="6" max="6" width="13.7109375" style="108" customWidth="1"/>
    <col min="7" max="16384" width="11.42578125" style="1"/>
  </cols>
  <sheetData>
    <row r="1" spans="1:6">
      <c r="B1" s="109" t="s">
        <v>586</v>
      </c>
      <c r="F1" s="111"/>
    </row>
    <row r="2" spans="1:6" ht="15.75">
      <c r="A2" s="189" t="s">
        <v>5</v>
      </c>
      <c r="B2" s="189"/>
      <c r="C2" s="189"/>
      <c r="D2" s="189"/>
      <c r="E2" s="189"/>
      <c r="F2" s="189"/>
    </row>
    <row r="3" spans="1:6" ht="33.75" customHeight="1">
      <c r="A3" s="190" t="s">
        <v>585</v>
      </c>
      <c r="B3" s="190"/>
      <c r="C3" s="190"/>
      <c r="D3" s="190"/>
      <c r="E3" s="190"/>
      <c r="F3" s="190"/>
    </row>
    <row r="4" spans="1:6" ht="16.5" customHeight="1" thickBot="1">
      <c r="A4" s="189"/>
      <c r="B4" s="189"/>
      <c r="C4" s="189"/>
      <c r="D4" s="189"/>
      <c r="E4" s="189"/>
      <c r="F4" s="189"/>
    </row>
    <row r="5" spans="1:6" ht="25.5" customHeight="1" thickBot="1">
      <c r="A5" s="191" t="s">
        <v>6</v>
      </c>
      <c r="B5" s="193" t="s">
        <v>7</v>
      </c>
      <c r="C5" s="193" t="s">
        <v>2</v>
      </c>
      <c r="D5" s="195" t="s">
        <v>4</v>
      </c>
      <c r="E5" s="3" t="s">
        <v>8</v>
      </c>
      <c r="F5" s="193" t="s">
        <v>9</v>
      </c>
    </row>
    <row r="6" spans="1:6" ht="13.5" customHeight="1" thickBot="1">
      <c r="A6" s="192"/>
      <c r="B6" s="194"/>
      <c r="C6" s="194"/>
      <c r="D6" s="196"/>
      <c r="E6" s="4" t="s">
        <v>10</v>
      </c>
      <c r="F6" s="194"/>
    </row>
    <row r="7" spans="1:6" s="46" customFormat="1">
      <c r="A7" s="144"/>
      <c r="B7" s="133" t="s">
        <v>299</v>
      </c>
      <c r="C7" s="134"/>
      <c r="D7" s="135"/>
      <c r="E7" s="136"/>
      <c r="F7" s="137"/>
    </row>
    <row r="8" spans="1:6" s="46" customFormat="1">
      <c r="A8" s="5" t="s">
        <v>300</v>
      </c>
      <c r="B8" s="6" t="s">
        <v>301</v>
      </c>
      <c r="C8" s="7" t="s">
        <v>11</v>
      </c>
      <c r="D8" s="53">
        <v>1</v>
      </c>
      <c r="E8" s="53"/>
      <c r="F8" s="10"/>
    </row>
    <row r="9" spans="1:6" s="46" customFormat="1">
      <c r="A9" s="145"/>
      <c r="B9" s="93" t="s">
        <v>302</v>
      </c>
      <c r="C9" s="6"/>
      <c r="D9" s="129">
        <v>0</v>
      </c>
      <c r="E9" s="130"/>
      <c r="F9" s="10"/>
    </row>
    <row r="10" spans="1:6" s="46" customFormat="1">
      <c r="A10" s="5" t="s">
        <v>303</v>
      </c>
      <c r="B10" s="6" t="s">
        <v>304</v>
      </c>
      <c r="C10" s="10" t="s">
        <v>305</v>
      </c>
      <c r="D10" s="53">
        <f>5216*0.8</f>
        <v>4172.8</v>
      </c>
      <c r="E10" s="22"/>
      <c r="F10" s="10"/>
    </row>
    <row r="11" spans="1:6" s="46" customFormat="1">
      <c r="A11" s="5" t="s">
        <v>306</v>
      </c>
      <c r="B11" s="6" t="s">
        <v>307</v>
      </c>
      <c r="C11" s="10" t="s">
        <v>305</v>
      </c>
      <c r="D11" s="53">
        <f>1143*0.8</f>
        <v>914.40000000000009</v>
      </c>
      <c r="E11" s="22"/>
      <c r="F11" s="10"/>
    </row>
    <row r="12" spans="1:6" s="46" customFormat="1">
      <c r="A12" s="5" t="s">
        <v>308</v>
      </c>
      <c r="B12" s="6" t="s">
        <v>309</v>
      </c>
      <c r="C12" s="10" t="s">
        <v>305</v>
      </c>
      <c r="D12" s="53">
        <f>3448*0.8</f>
        <v>2758.4</v>
      </c>
      <c r="E12" s="22"/>
      <c r="F12" s="10"/>
    </row>
    <row r="13" spans="1:6" s="46" customFormat="1">
      <c r="A13" s="5" t="s">
        <v>310</v>
      </c>
      <c r="B13" s="6" t="s">
        <v>565</v>
      </c>
      <c r="C13" s="10" t="s">
        <v>305</v>
      </c>
      <c r="D13" s="53">
        <f>1500*0.8</f>
        <v>1200</v>
      </c>
      <c r="E13" s="22"/>
      <c r="F13" s="10"/>
    </row>
    <row r="14" spans="1:6" s="46" customFormat="1">
      <c r="A14" s="5" t="s">
        <v>311</v>
      </c>
      <c r="B14" s="6" t="s">
        <v>312</v>
      </c>
      <c r="C14" s="10" t="s">
        <v>305</v>
      </c>
      <c r="D14" s="53">
        <f>5949*0.8</f>
        <v>4759.2</v>
      </c>
      <c r="E14" s="22"/>
      <c r="F14" s="10"/>
    </row>
    <row r="15" spans="1:6" s="46" customFormat="1">
      <c r="A15" s="5"/>
      <c r="B15" s="12" t="s">
        <v>313</v>
      </c>
      <c r="C15" s="10"/>
      <c r="D15" s="53">
        <v>0</v>
      </c>
      <c r="E15" s="22"/>
      <c r="F15" s="10"/>
    </row>
    <row r="16" spans="1:6" s="46" customFormat="1">
      <c r="A16" s="5" t="s">
        <v>314</v>
      </c>
      <c r="B16" s="6" t="s">
        <v>315</v>
      </c>
      <c r="C16" s="10" t="s">
        <v>305</v>
      </c>
      <c r="D16" s="53">
        <f>67*0.8</f>
        <v>53.6</v>
      </c>
      <c r="E16" s="22"/>
      <c r="F16" s="10"/>
    </row>
    <row r="17" spans="1:6" s="46" customFormat="1">
      <c r="A17" s="5" t="s">
        <v>316</v>
      </c>
      <c r="B17" s="6" t="s">
        <v>317</v>
      </c>
      <c r="C17" s="10" t="s">
        <v>305</v>
      </c>
      <c r="D17" s="53">
        <f>811*0.8</f>
        <v>648.80000000000007</v>
      </c>
      <c r="E17" s="22"/>
      <c r="F17" s="10"/>
    </row>
    <row r="18" spans="1:6" s="46" customFormat="1">
      <c r="A18" s="5" t="s">
        <v>318</v>
      </c>
      <c r="B18" s="6" t="s">
        <v>319</v>
      </c>
      <c r="C18" s="10" t="s">
        <v>1</v>
      </c>
      <c r="D18" s="53">
        <f>521*0.8</f>
        <v>416.8</v>
      </c>
      <c r="E18" s="22"/>
      <c r="F18" s="10"/>
    </row>
    <row r="19" spans="1:6" s="46" customFormat="1">
      <c r="A19" s="5"/>
      <c r="B19" s="12" t="s">
        <v>320</v>
      </c>
      <c r="C19" s="10"/>
      <c r="D19" s="53"/>
      <c r="E19" s="22"/>
      <c r="F19" s="10"/>
    </row>
    <row r="20" spans="1:6" s="46" customFormat="1">
      <c r="A20" s="5" t="s">
        <v>321</v>
      </c>
      <c r="B20" s="12" t="s">
        <v>322</v>
      </c>
      <c r="C20" s="10"/>
      <c r="D20" s="53"/>
      <c r="E20" s="22"/>
      <c r="F20" s="10"/>
    </row>
    <row r="21" spans="1:6" s="46" customFormat="1">
      <c r="A21" s="5"/>
      <c r="B21" s="6" t="s">
        <v>323</v>
      </c>
      <c r="C21" s="10" t="s">
        <v>0</v>
      </c>
      <c r="D21" s="53">
        <f>133*0.8</f>
        <v>106.4</v>
      </c>
      <c r="E21" s="22"/>
      <c r="F21" s="10"/>
    </row>
    <row r="22" spans="1:6" s="46" customFormat="1">
      <c r="A22" s="5"/>
      <c r="B22" s="6" t="s">
        <v>324</v>
      </c>
      <c r="C22" s="10" t="s">
        <v>0</v>
      </c>
      <c r="D22" s="53">
        <f>130*0.8</f>
        <v>104</v>
      </c>
      <c r="E22" s="22"/>
      <c r="F22" s="10"/>
    </row>
    <row r="23" spans="1:6" s="46" customFormat="1">
      <c r="A23" s="5" t="s">
        <v>325</v>
      </c>
      <c r="B23" s="6" t="s">
        <v>326</v>
      </c>
      <c r="C23" s="10" t="s">
        <v>2</v>
      </c>
      <c r="D23" s="53">
        <v>42</v>
      </c>
      <c r="E23" s="22"/>
      <c r="F23" s="10"/>
    </row>
    <row r="24" spans="1:6" s="46" customFormat="1">
      <c r="A24" s="5" t="s">
        <v>327</v>
      </c>
      <c r="B24" s="6" t="s">
        <v>328</v>
      </c>
      <c r="C24" s="10" t="s">
        <v>2</v>
      </c>
      <c r="D24" s="53">
        <v>14</v>
      </c>
      <c r="E24" s="22"/>
      <c r="F24" s="10"/>
    </row>
    <row r="25" spans="1:6" s="46" customFormat="1">
      <c r="A25" s="5" t="s">
        <v>329</v>
      </c>
      <c r="B25" s="6" t="s">
        <v>330</v>
      </c>
      <c r="C25" s="10" t="s">
        <v>0</v>
      </c>
      <c r="D25" s="53">
        <f>33*0.8</f>
        <v>26.400000000000002</v>
      </c>
      <c r="E25" s="22"/>
      <c r="F25" s="10"/>
    </row>
    <row r="26" spans="1:6" s="46" customFormat="1">
      <c r="A26" s="5"/>
      <c r="B26" s="12" t="s">
        <v>331</v>
      </c>
      <c r="C26" s="10"/>
      <c r="D26" s="53">
        <v>0</v>
      </c>
      <c r="E26" s="22"/>
      <c r="F26" s="10"/>
    </row>
    <row r="27" spans="1:6" s="46" customFormat="1">
      <c r="A27" s="5" t="s">
        <v>332</v>
      </c>
      <c r="B27" s="6" t="s">
        <v>386</v>
      </c>
      <c r="C27" s="10" t="s">
        <v>1</v>
      </c>
      <c r="D27" s="53">
        <f>2564*0.8</f>
        <v>2051.2000000000003</v>
      </c>
      <c r="E27" s="22"/>
      <c r="F27" s="10"/>
    </row>
    <row r="28" spans="1:6" s="46" customFormat="1">
      <c r="A28" s="5" t="s">
        <v>333</v>
      </c>
      <c r="B28" s="6" t="s">
        <v>334</v>
      </c>
      <c r="C28" s="10" t="s">
        <v>1</v>
      </c>
      <c r="D28" s="53">
        <f>2929*0.8</f>
        <v>2343.2000000000003</v>
      </c>
      <c r="E28" s="22"/>
      <c r="F28" s="10"/>
    </row>
    <row r="29" spans="1:6" s="46" customFormat="1">
      <c r="A29" s="5"/>
      <c r="B29" s="12" t="s">
        <v>335</v>
      </c>
      <c r="C29" s="131"/>
      <c r="D29" s="53">
        <v>0</v>
      </c>
      <c r="E29" s="22"/>
      <c r="F29" s="10"/>
    </row>
    <row r="30" spans="1:6" s="46" customFormat="1">
      <c r="A30" s="5" t="s">
        <v>336</v>
      </c>
      <c r="B30" s="6" t="s">
        <v>337</v>
      </c>
      <c r="C30" s="10" t="s">
        <v>305</v>
      </c>
      <c r="D30" s="53">
        <v>450</v>
      </c>
      <c r="E30" s="22"/>
      <c r="F30" s="10"/>
    </row>
    <row r="31" spans="1:6" s="46" customFormat="1">
      <c r="A31" s="5" t="s">
        <v>338</v>
      </c>
      <c r="B31" s="6" t="s">
        <v>339</v>
      </c>
      <c r="C31" s="10" t="s">
        <v>254</v>
      </c>
      <c r="D31" s="53">
        <f>D30*110</f>
        <v>49500</v>
      </c>
      <c r="E31" s="53"/>
      <c r="F31" s="10"/>
    </row>
    <row r="32" spans="1:6" s="46" customFormat="1">
      <c r="A32" s="5"/>
      <c r="B32" s="12" t="s">
        <v>340</v>
      </c>
      <c r="C32" s="10"/>
      <c r="D32" s="53"/>
      <c r="E32" s="53"/>
      <c r="F32" s="10"/>
    </row>
    <row r="33" spans="1:6" s="46" customFormat="1">
      <c r="A33" s="5" t="s">
        <v>341</v>
      </c>
      <c r="B33" s="6" t="s">
        <v>342</v>
      </c>
      <c r="C33" s="132"/>
      <c r="D33" s="53"/>
      <c r="E33" s="53"/>
      <c r="F33" s="10"/>
    </row>
    <row r="34" spans="1:6" s="46" customFormat="1">
      <c r="A34" s="5"/>
      <c r="B34" s="6" t="s">
        <v>343</v>
      </c>
      <c r="C34" s="10" t="s">
        <v>305</v>
      </c>
      <c r="D34" s="53">
        <v>950</v>
      </c>
      <c r="E34" s="53"/>
      <c r="F34" s="10"/>
    </row>
    <row r="35" spans="1:6" s="46" customFormat="1">
      <c r="A35" s="5" t="s">
        <v>344</v>
      </c>
      <c r="B35" s="6" t="s">
        <v>345</v>
      </c>
      <c r="C35" s="10" t="s">
        <v>1</v>
      </c>
      <c r="D35" s="53">
        <v>1600</v>
      </c>
      <c r="E35" s="53"/>
      <c r="F35" s="10"/>
    </row>
    <row r="36" spans="1:6" s="46" customFormat="1">
      <c r="A36" s="5"/>
      <c r="B36" s="6" t="s">
        <v>346</v>
      </c>
      <c r="C36" s="10" t="s">
        <v>1</v>
      </c>
      <c r="D36" s="53">
        <v>1425</v>
      </c>
      <c r="E36" s="53"/>
      <c r="F36" s="10"/>
    </row>
    <row r="37" spans="1:6" s="46" customFormat="1">
      <c r="A37" s="5"/>
      <c r="B37" s="6" t="s">
        <v>347</v>
      </c>
      <c r="C37" s="10" t="s">
        <v>1</v>
      </c>
      <c r="D37" s="53">
        <v>2953</v>
      </c>
      <c r="E37" s="53"/>
      <c r="F37" s="10"/>
    </row>
    <row r="38" spans="1:6" s="46" customFormat="1">
      <c r="A38" s="5" t="s">
        <v>348</v>
      </c>
      <c r="B38" s="6" t="s">
        <v>349</v>
      </c>
      <c r="C38" s="10" t="s">
        <v>254</v>
      </c>
      <c r="D38" s="53">
        <f>D34*110</f>
        <v>104500</v>
      </c>
      <c r="E38" s="53"/>
      <c r="F38" s="10"/>
    </row>
    <row r="39" spans="1:6" s="46" customFormat="1">
      <c r="A39" s="5"/>
      <c r="B39" s="12" t="s">
        <v>350</v>
      </c>
      <c r="C39" s="10"/>
      <c r="D39" s="53">
        <v>0</v>
      </c>
      <c r="E39" s="53"/>
      <c r="F39" s="10"/>
    </row>
    <row r="40" spans="1:6" s="46" customFormat="1">
      <c r="A40" s="5" t="s">
        <v>351</v>
      </c>
      <c r="B40" s="6" t="s">
        <v>352</v>
      </c>
      <c r="C40" s="10" t="s">
        <v>1</v>
      </c>
      <c r="D40" s="53">
        <f>4126*0.8</f>
        <v>3300.8</v>
      </c>
      <c r="E40" s="22"/>
      <c r="F40" s="10"/>
    </row>
    <row r="41" spans="1:6" s="46" customFormat="1">
      <c r="A41" s="5" t="s">
        <v>353</v>
      </c>
      <c r="B41" s="6" t="s">
        <v>354</v>
      </c>
      <c r="C41" s="10" t="s">
        <v>1</v>
      </c>
      <c r="D41" s="53">
        <f>2190*0.8</f>
        <v>1752</v>
      </c>
      <c r="E41" s="22"/>
      <c r="F41" s="10"/>
    </row>
    <row r="42" spans="1:6" s="46" customFormat="1">
      <c r="A42" s="5" t="s">
        <v>355</v>
      </c>
      <c r="B42" s="6" t="s">
        <v>356</v>
      </c>
      <c r="C42" s="10" t="s">
        <v>1</v>
      </c>
      <c r="D42" s="53">
        <f>4606*0.8</f>
        <v>3684.8</v>
      </c>
      <c r="E42" s="22"/>
      <c r="F42" s="10"/>
    </row>
    <row r="43" spans="1:6" s="46" customFormat="1">
      <c r="A43" s="5" t="s">
        <v>357</v>
      </c>
      <c r="B43" s="14" t="s">
        <v>566</v>
      </c>
      <c r="C43" s="10" t="s">
        <v>1</v>
      </c>
      <c r="D43" s="53">
        <f>10030*0.8</f>
        <v>8024</v>
      </c>
      <c r="E43" s="22"/>
      <c r="F43" s="10"/>
    </row>
    <row r="44" spans="1:6" s="46" customFormat="1">
      <c r="A44" s="5"/>
      <c r="B44" s="12" t="s">
        <v>358</v>
      </c>
      <c r="C44" s="10"/>
      <c r="D44" s="53">
        <v>0</v>
      </c>
      <c r="E44" s="22"/>
      <c r="F44" s="10"/>
    </row>
    <row r="45" spans="1:6" s="46" customFormat="1">
      <c r="A45" s="5" t="s">
        <v>359</v>
      </c>
      <c r="B45" s="6" t="s">
        <v>360</v>
      </c>
      <c r="C45" s="10" t="s">
        <v>0</v>
      </c>
      <c r="D45" s="53">
        <f>539*0.8</f>
        <v>431.20000000000005</v>
      </c>
      <c r="E45" s="22"/>
      <c r="F45" s="10"/>
    </row>
    <row r="46" spans="1:6" s="46" customFormat="1">
      <c r="A46" s="5" t="s">
        <v>361</v>
      </c>
      <c r="B46" s="6" t="s">
        <v>362</v>
      </c>
      <c r="C46" s="10" t="s">
        <v>0</v>
      </c>
      <c r="D46" s="53">
        <f>539*0.8</f>
        <v>431.20000000000005</v>
      </c>
      <c r="E46" s="22"/>
      <c r="F46" s="10"/>
    </row>
    <row r="47" spans="1:6" s="46" customFormat="1">
      <c r="A47" s="5" t="s">
        <v>363</v>
      </c>
      <c r="B47" s="6" t="s">
        <v>364</v>
      </c>
      <c r="C47" s="10" t="s">
        <v>1</v>
      </c>
      <c r="D47" s="53">
        <f>150*0.8</f>
        <v>120</v>
      </c>
      <c r="E47" s="22"/>
      <c r="F47" s="10"/>
    </row>
    <row r="48" spans="1:6" s="46" customFormat="1" ht="15.75" thickBot="1">
      <c r="A48" s="5" t="s">
        <v>365</v>
      </c>
      <c r="B48" s="100" t="s">
        <v>366</v>
      </c>
      <c r="C48" s="128" t="s">
        <v>1</v>
      </c>
      <c r="D48" s="138">
        <f>216*0.8</f>
        <v>172.8</v>
      </c>
      <c r="E48" s="160"/>
      <c r="F48" s="161"/>
    </row>
    <row r="49" spans="1:7" s="46" customFormat="1" ht="15.75" thickBot="1">
      <c r="A49" s="69"/>
      <c r="B49" s="220" t="s">
        <v>385</v>
      </c>
      <c r="C49" s="221"/>
      <c r="D49" s="222"/>
      <c r="E49" s="223"/>
      <c r="F49" s="104">
        <f>SUM(F8:F48)</f>
        <v>0</v>
      </c>
    </row>
    <row r="50" spans="1:7">
      <c r="A50" s="146"/>
      <c r="B50" s="101" t="s">
        <v>12</v>
      </c>
      <c r="C50" s="102"/>
      <c r="D50" s="81"/>
      <c r="E50" s="102"/>
      <c r="F50" s="102"/>
    </row>
    <row r="51" spans="1:7">
      <c r="A51" s="5" t="s">
        <v>13</v>
      </c>
      <c r="B51" s="54" t="s">
        <v>92</v>
      </c>
      <c r="C51" s="8" t="s">
        <v>1</v>
      </c>
      <c r="D51" s="48">
        <v>530</v>
      </c>
      <c r="E51" s="13"/>
      <c r="F51" s="7"/>
    </row>
    <row r="52" spans="1:7">
      <c r="A52" s="5" t="s">
        <v>14</v>
      </c>
      <c r="B52" s="20" t="s">
        <v>93</v>
      </c>
      <c r="C52" s="8" t="s">
        <v>0</v>
      </c>
      <c r="D52" s="48">
        <v>90</v>
      </c>
      <c r="E52" s="13"/>
      <c r="F52" s="7"/>
    </row>
    <row r="53" spans="1:7" s="46" customFormat="1" ht="24">
      <c r="A53" s="5" t="s">
        <v>15</v>
      </c>
      <c r="B53" s="54" t="s">
        <v>104</v>
      </c>
      <c r="C53" s="8" t="s">
        <v>1</v>
      </c>
      <c r="D53" s="48">
        <v>180</v>
      </c>
      <c r="E53" s="13"/>
      <c r="F53" s="7"/>
    </row>
    <row r="54" spans="1:7" ht="24">
      <c r="A54" s="5" t="s">
        <v>16</v>
      </c>
      <c r="B54" s="54" t="s">
        <v>94</v>
      </c>
      <c r="C54" s="8" t="s">
        <v>1</v>
      </c>
      <c r="D54" s="48">
        <v>250</v>
      </c>
      <c r="E54" s="13"/>
      <c r="F54" s="7"/>
      <c r="G54" s="2"/>
    </row>
    <row r="55" spans="1:7" ht="24" customHeight="1">
      <c r="A55" s="5" t="s">
        <v>17</v>
      </c>
      <c r="B55" s="54" t="s">
        <v>95</v>
      </c>
      <c r="C55" s="8" t="s">
        <v>1</v>
      </c>
      <c r="D55" s="48">
        <v>120</v>
      </c>
      <c r="E55" s="13"/>
      <c r="F55" s="7"/>
      <c r="G55" s="2"/>
    </row>
    <row r="56" spans="1:7" ht="18.75" customHeight="1">
      <c r="A56" s="5" t="s">
        <v>18</v>
      </c>
      <c r="B56" s="54" t="s">
        <v>96</v>
      </c>
      <c r="C56" s="8" t="s">
        <v>1</v>
      </c>
      <c r="D56" s="48">
        <v>50</v>
      </c>
      <c r="E56" s="13"/>
      <c r="F56" s="7"/>
      <c r="G56" s="2"/>
    </row>
    <row r="57" spans="1:7">
      <c r="A57" s="5" t="s">
        <v>65</v>
      </c>
      <c r="B57" s="21" t="s">
        <v>97</v>
      </c>
      <c r="C57" s="8" t="s">
        <v>1</v>
      </c>
      <c r="D57" s="48">
        <v>45</v>
      </c>
      <c r="E57" s="13"/>
      <c r="F57" s="7"/>
      <c r="G57" s="2"/>
    </row>
    <row r="58" spans="1:7">
      <c r="A58" s="5" t="s">
        <v>66</v>
      </c>
      <c r="B58" s="21" t="s">
        <v>98</v>
      </c>
      <c r="C58" s="8" t="s">
        <v>0</v>
      </c>
      <c r="D58" s="48">
        <v>65</v>
      </c>
      <c r="E58" s="13"/>
      <c r="F58" s="7"/>
      <c r="G58" s="2"/>
    </row>
    <row r="59" spans="1:7" ht="29.25" customHeight="1">
      <c r="A59" s="5" t="s">
        <v>199</v>
      </c>
      <c r="B59" s="21" t="s">
        <v>99</v>
      </c>
      <c r="C59" s="8" t="s">
        <v>1</v>
      </c>
      <c r="D59" s="48">
        <v>210</v>
      </c>
      <c r="E59" s="22"/>
      <c r="F59" s="7"/>
      <c r="G59" s="2"/>
    </row>
    <row r="60" spans="1:7" ht="24">
      <c r="A60" s="23" t="s">
        <v>200</v>
      </c>
      <c r="B60" s="54" t="s">
        <v>105</v>
      </c>
      <c r="C60" s="8" t="s">
        <v>0</v>
      </c>
      <c r="D60" s="48">
        <v>90</v>
      </c>
      <c r="E60" s="22"/>
      <c r="F60" s="7"/>
    </row>
    <row r="61" spans="1:7" s="46" customFormat="1">
      <c r="A61" s="23" t="s">
        <v>201</v>
      </c>
      <c r="B61" s="54" t="s">
        <v>106</v>
      </c>
      <c r="C61" s="8" t="s">
        <v>1</v>
      </c>
      <c r="D61" s="48">
        <v>775</v>
      </c>
      <c r="E61" s="48"/>
      <c r="F61" s="7"/>
    </row>
    <row r="62" spans="1:7" s="46" customFormat="1">
      <c r="A62" s="23" t="s">
        <v>202</v>
      </c>
      <c r="B62" s="54" t="s">
        <v>107</v>
      </c>
      <c r="C62" s="8" t="s">
        <v>0</v>
      </c>
      <c r="D62" s="48">
        <v>325</v>
      </c>
      <c r="E62" s="48"/>
      <c r="F62" s="7"/>
    </row>
    <row r="63" spans="1:7" s="46" customFormat="1">
      <c r="A63" s="23" t="s">
        <v>203</v>
      </c>
      <c r="B63" s="21" t="s">
        <v>108</v>
      </c>
      <c r="C63" s="8" t="s">
        <v>1</v>
      </c>
      <c r="D63" s="48">
        <v>260</v>
      </c>
      <c r="E63" s="48"/>
      <c r="F63" s="7"/>
    </row>
    <row r="64" spans="1:7" s="46" customFormat="1">
      <c r="A64" s="23" t="s">
        <v>204</v>
      </c>
      <c r="B64" s="21" t="s">
        <v>109</v>
      </c>
      <c r="C64" s="8" t="s">
        <v>1</v>
      </c>
      <c r="D64" s="48">
        <v>830</v>
      </c>
      <c r="E64" s="48"/>
      <c r="F64" s="7"/>
    </row>
    <row r="65" spans="1:7" s="46" customFormat="1" ht="18.75" customHeight="1">
      <c r="A65" s="23" t="s">
        <v>205</v>
      </c>
      <c r="B65" s="21" t="s">
        <v>110</v>
      </c>
      <c r="C65" s="8" t="s">
        <v>1</v>
      </c>
      <c r="D65" s="48">
        <v>30</v>
      </c>
      <c r="E65" s="48"/>
      <c r="F65" s="7"/>
    </row>
    <row r="66" spans="1:7" s="46" customFormat="1" ht="18.75" customHeight="1">
      <c r="A66" s="23" t="s">
        <v>206</v>
      </c>
      <c r="B66" s="21" t="s">
        <v>111</v>
      </c>
      <c r="C66" s="8" t="s">
        <v>1</v>
      </c>
      <c r="D66" s="48">
        <v>30</v>
      </c>
      <c r="E66" s="48"/>
      <c r="F66" s="7"/>
    </row>
    <row r="67" spans="1:7" s="46" customFormat="1" ht="24">
      <c r="A67" s="23" t="s">
        <v>207</v>
      </c>
      <c r="B67" s="21" t="s">
        <v>112</v>
      </c>
      <c r="C67" s="8" t="s">
        <v>0</v>
      </c>
      <c r="D67" s="48">
        <v>90</v>
      </c>
      <c r="E67" s="48"/>
      <c r="F67" s="7"/>
    </row>
    <row r="68" spans="1:7" s="46" customFormat="1" ht="18.75" customHeight="1">
      <c r="A68" s="23" t="s">
        <v>208</v>
      </c>
      <c r="B68" s="54" t="s">
        <v>113</v>
      </c>
      <c r="C68" s="8" t="s">
        <v>1</v>
      </c>
      <c r="D68" s="48">
        <v>120</v>
      </c>
      <c r="E68" s="48"/>
      <c r="F68" s="7"/>
    </row>
    <row r="69" spans="1:7" s="46" customFormat="1" ht="20.25" customHeight="1">
      <c r="A69" s="23" t="s">
        <v>209</v>
      </c>
      <c r="B69" s="54" t="s">
        <v>114</v>
      </c>
      <c r="C69" s="8" t="s">
        <v>1</v>
      </c>
      <c r="D69" s="48">
        <v>2800</v>
      </c>
      <c r="E69" s="48"/>
      <c r="F69" s="7"/>
    </row>
    <row r="70" spans="1:7" s="46" customFormat="1" ht="20.25" customHeight="1">
      <c r="A70" s="23" t="s">
        <v>210</v>
      </c>
      <c r="B70" s="54" t="s">
        <v>115</v>
      </c>
      <c r="C70" s="8" t="s">
        <v>0</v>
      </c>
      <c r="D70" s="48">
        <v>1290</v>
      </c>
      <c r="E70" s="48"/>
      <c r="F70" s="7"/>
    </row>
    <row r="71" spans="1:7" s="46" customFormat="1" ht="18" customHeight="1">
      <c r="A71" s="23" t="s">
        <v>211</v>
      </c>
      <c r="B71" s="6" t="s">
        <v>116</v>
      </c>
      <c r="C71" s="8" t="s">
        <v>1</v>
      </c>
      <c r="D71" s="48">
        <v>2400</v>
      </c>
      <c r="E71" s="48"/>
      <c r="F71" s="7"/>
    </row>
    <row r="72" spans="1:7">
      <c r="A72" s="5" t="s">
        <v>212</v>
      </c>
      <c r="B72" s="6" t="s">
        <v>117</v>
      </c>
      <c r="C72" s="8" t="s">
        <v>0</v>
      </c>
      <c r="D72" s="48">
        <v>330</v>
      </c>
      <c r="E72" s="48"/>
      <c r="F72" s="7"/>
      <c r="G72" s="2"/>
    </row>
    <row r="73" spans="1:7" s="46" customFormat="1" ht="15.75" thickBot="1">
      <c r="A73" s="57" t="s">
        <v>213</v>
      </c>
      <c r="B73" s="58" t="s">
        <v>118</v>
      </c>
      <c r="C73" s="59" t="s">
        <v>1</v>
      </c>
      <c r="D73" s="64">
        <v>15</v>
      </c>
      <c r="E73" s="48"/>
      <c r="F73" s="60"/>
      <c r="G73" s="2"/>
    </row>
    <row r="74" spans="1:7" ht="15.75" thickBot="1">
      <c r="A74" s="15"/>
      <c r="B74" s="16"/>
      <c r="C74" s="17"/>
      <c r="D74" s="37" t="s">
        <v>19</v>
      </c>
      <c r="E74" s="18"/>
      <c r="F74" s="24">
        <f>SUM(F51:F73)</f>
        <v>0</v>
      </c>
    </row>
    <row r="75" spans="1:7" s="46" customFormat="1" ht="25.5" customHeight="1">
      <c r="A75" s="5"/>
      <c r="B75" s="94" t="s">
        <v>367</v>
      </c>
      <c r="C75" s="48"/>
      <c r="D75" s="48"/>
      <c r="E75" s="7"/>
      <c r="F75" s="48"/>
    </row>
    <row r="76" spans="1:7" s="46" customFormat="1" ht="15.75" customHeight="1">
      <c r="A76" s="5" t="s">
        <v>368</v>
      </c>
      <c r="B76" s="95" t="s">
        <v>369</v>
      </c>
      <c r="C76" s="48" t="s">
        <v>1</v>
      </c>
      <c r="D76" s="48">
        <v>2940</v>
      </c>
      <c r="E76" s="7"/>
      <c r="F76" s="48"/>
    </row>
    <row r="77" spans="1:7" s="46" customFormat="1" ht="15.75" customHeight="1">
      <c r="A77" s="5" t="s">
        <v>370</v>
      </c>
      <c r="B77" s="95" t="s">
        <v>371</v>
      </c>
      <c r="C77" s="48" t="s">
        <v>1</v>
      </c>
      <c r="D77" s="48">
        <v>2940</v>
      </c>
      <c r="E77" s="7"/>
      <c r="F77" s="48"/>
    </row>
    <row r="78" spans="1:7" s="46" customFormat="1" ht="15.75" customHeight="1">
      <c r="A78" s="5" t="s">
        <v>372</v>
      </c>
      <c r="B78" s="95" t="s">
        <v>373</v>
      </c>
      <c r="C78" s="48" t="s">
        <v>1</v>
      </c>
      <c r="D78" s="48">
        <v>2940</v>
      </c>
      <c r="E78" s="7"/>
      <c r="F78" s="48"/>
    </row>
    <row r="79" spans="1:7" s="46" customFormat="1" ht="15.75" customHeight="1">
      <c r="A79" s="5" t="s">
        <v>374</v>
      </c>
      <c r="B79" s="95" t="s">
        <v>375</v>
      </c>
      <c r="C79" s="48" t="s">
        <v>2</v>
      </c>
      <c r="D79" s="48">
        <v>27</v>
      </c>
      <c r="E79" s="7"/>
      <c r="F79" s="48"/>
    </row>
    <row r="80" spans="1:7" s="46" customFormat="1">
      <c r="A80" s="5" t="s">
        <v>376</v>
      </c>
      <c r="B80" s="95" t="s">
        <v>377</v>
      </c>
      <c r="C80" s="48" t="s">
        <v>0</v>
      </c>
      <c r="D80" s="48">
        <v>595</v>
      </c>
      <c r="E80" s="7"/>
      <c r="F80" s="48"/>
    </row>
    <row r="81" spans="1:6" s="46" customFormat="1">
      <c r="A81" s="5" t="s">
        <v>378</v>
      </c>
      <c r="B81" s="95" t="s">
        <v>379</v>
      </c>
      <c r="C81" s="48" t="s">
        <v>0</v>
      </c>
      <c r="D81" s="48">
        <v>595</v>
      </c>
      <c r="E81" s="7"/>
      <c r="F81" s="48"/>
    </row>
    <row r="82" spans="1:6" s="46" customFormat="1">
      <c r="A82" s="5" t="s">
        <v>380</v>
      </c>
      <c r="B82" s="95" t="s">
        <v>381</v>
      </c>
      <c r="C82" s="48" t="s">
        <v>1</v>
      </c>
      <c r="D82" s="48">
        <v>230</v>
      </c>
      <c r="E82" s="7"/>
      <c r="F82" s="48"/>
    </row>
    <row r="83" spans="1:6" s="46" customFormat="1" ht="15.75" thickBot="1">
      <c r="A83" s="147" t="s">
        <v>382</v>
      </c>
      <c r="B83" s="97" t="s">
        <v>383</v>
      </c>
      <c r="C83" s="98" t="s">
        <v>1</v>
      </c>
      <c r="D83" s="98">
        <v>270</v>
      </c>
      <c r="E83" s="99"/>
      <c r="F83" s="48"/>
    </row>
    <row r="84" spans="1:6" s="46" customFormat="1" ht="15.75" thickBot="1">
      <c r="A84" s="80"/>
      <c r="B84" s="210" t="s">
        <v>384</v>
      </c>
      <c r="C84" s="210"/>
      <c r="D84" s="210"/>
      <c r="E84" s="210"/>
      <c r="F84" s="96">
        <f>SUM(F76:F83)</f>
        <v>0</v>
      </c>
    </row>
    <row r="85" spans="1:6">
      <c r="A85" s="140"/>
      <c r="B85" s="26" t="s">
        <v>20</v>
      </c>
      <c r="C85" s="112"/>
      <c r="D85" s="79"/>
      <c r="E85" s="27"/>
      <c r="F85" s="19"/>
    </row>
    <row r="86" spans="1:6">
      <c r="A86" s="5" t="s">
        <v>21</v>
      </c>
      <c r="B86" s="6" t="s">
        <v>146</v>
      </c>
      <c r="C86" s="10" t="s">
        <v>1</v>
      </c>
      <c r="D86" s="48">
        <v>650</v>
      </c>
      <c r="E86" s="13"/>
      <c r="F86" s="7"/>
    </row>
    <row r="87" spans="1:6">
      <c r="A87" s="5" t="s">
        <v>22</v>
      </c>
      <c r="B87" s="6" t="s">
        <v>147</v>
      </c>
      <c r="C87" s="10" t="s">
        <v>1</v>
      </c>
      <c r="D87" s="48">
        <v>1850</v>
      </c>
      <c r="E87" s="13"/>
      <c r="F87" s="7"/>
    </row>
    <row r="88" spans="1:6">
      <c r="A88" s="5" t="s">
        <v>23</v>
      </c>
      <c r="B88" s="6" t="s">
        <v>148</v>
      </c>
      <c r="C88" s="10"/>
      <c r="D88" s="48"/>
      <c r="E88" s="13"/>
      <c r="F88" s="7"/>
    </row>
    <row r="89" spans="1:6">
      <c r="A89" s="5"/>
      <c r="B89" s="6" t="s">
        <v>149</v>
      </c>
      <c r="C89" s="10" t="s">
        <v>1</v>
      </c>
      <c r="D89" s="48">
        <v>800</v>
      </c>
      <c r="E89" s="13"/>
      <c r="F89" s="7"/>
    </row>
    <row r="90" spans="1:6">
      <c r="A90" s="5"/>
      <c r="B90" s="6" t="s">
        <v>150</v>
      </c>
      <c r="C90" s="10" t="s">
        <v>1</v>
      </c>
      <c r="D90" s="48">
        <v>650</v>
      </c>
      <c r="E90" s="13"/>
      <c r="F90" s="7"/>
    </row>
    <row r="91" spans="1:6">
      <c r="A91" s="5" t="s">
        <v>24</v>
      </c>
      <c r="B91" s="6" t="s">
        <v>151</v>
      </c>
      <c r="C91" s="10" t="s">
        <v>1</v>
      </c>
      <c r="D91" s="48">
        <v>900</v>
      </c>
      <c r="E91" s="13"/>
      <c r="F91" s="7"/>
    </row>
    <row r="92" spans="1:6" ht="15.75" thickBot="1">
      <c r="A92" s="5" t="s">
        <v>64</v>
      </c>
      <c r="B92" s="6" t="s">
        <v>152</v>
      </c>
      <c r="C92" s="10" t="s">
        <v>1</v>
      </c>
      <c r="D92" s="48">
        <v>90</v>
      </c>
      <c r="E92" s="13"/>
      <c r="F92" s="7"/>
    </row>
    <row r="93" spans="1:6" ht="15.75" thickBot="1">
      <c r="A93" s="15"/>
      <c r="B93" s="230" t="s">
        <v>25</v>
      </c>
      <c r="C93" s="231"/>
      <c r="D93" s="231"/>
      <c r="E93" s="232"/>
      <c r="F93" s="24">
        <f>SUM(F86:F92)</f>
        <v>0</v>
      </c>
    </row>
    <row r="94" spans="1:6" ht="15.75" thickBot="1">
      <c r="A94" s="148"/>
      <c r="B94" s="28" t="s">
        <v>26</v>
      </c>
      <c r="C94" s="29"/>
      <c r="D94" s="113"/>
      <c r="E94" s="30"/>
      <c r="F94" s="31"/>
    </row>
    <row r="95" spans="1:6">
      <c r="A95" s="146"/>
      <c r="B95" s="12" t="s">
        <v>27</v>
      </c>
      <c r="C95" s="32"/>
      <c r="D95" s="114"/>
      <c r="E95" s="115"/>
      <c r="F95" s="116"/>
    </row>
    <row r="96" spans="1:6">
      <c r="A96" s="149" t="s">
        <v>28</v>
      </c>
      <c r="B96" s="34" t="s">
        <v>121</v>
      </c>
      <c r="C96" s="11"/>
      <c r="D96" s="65"/>
      <c r="E96" s="11"/>
      <c r="F96" s="7"/>
    </row>
    <row r="97" spans="1:6" s="46" customFormat="1">
      <c r="A97" s="149"/>
      <c r="B97" s="34" t="s">
        <v>122</v>
      </c>
      <c r="C97" s="11" t="s">
        <v>2</v>
      </c>
      <c r="D97" s="65">
        <v>6</v>
      </c>
      <c r="E97" s="11"/>
      <c r="F97" s="7"/>
    </row>
    <row r="98" spans="1:6" s="46" customFormat="1">
      <c r="A98" s="149"/>
      <c r="B98" s="34" t="s">
        <v>123</v>
      </c>
      <c r="C98" s="11" t="s">
        <v>2</v>
      </c>
      <c r="D98" s="65">
        <v>18</v>
      </c>
      <c r="E98" s="11"/>
      <c r="F98" s="7"/>
    </row>
    <row r="99" spans="1:6">
      <c r="A99" s="149" t="s">
        <v>29</v>
      </c>
      <c r="B99" s="34" t="s">
        <v>124</v>
      </c>
      <c r="C99" s="11"/>
      <c r="D99" s="65"/>
      <c r="E99" s="11"/>
      <c r="F99" s="9"/>
    </row>
    <row r="100" spans="1:6" s="46" customFormat="1">
      <c r="A100" s="149"/>
      <c r="B100" s="34" t="s">
        <v>125</v>
      </c>
      <c r="C100" s="11" t="s">
        <v>2</v>
      </c>
      <c r="D100" s="65">
        <v>10</v>
      </c>
      <c r="E100" s="11"/>
      <c r="F100" s="9"/>
    </row>
    <row r="101" spans="1:6">
      <c r="A101" s="149"/>
      <c r="B101" s="34" t="s">
        <v>126</v>
      </c>
      <c r="C101" s="11" t="s">
        <v>2</v>
      </c>
      <c r="D101" s="65">
        <v>58</v>
      </c>
      <c r="E101" s="11"/>
      <c r="F101" s="7"/>
    </row>
    <row r="102" spans="1:6">
      <c r="A102" s="149"/>
      <c r="B102" s="34" t="s">
        <v>127</v>
      </c>
      <c r="C102" s="11" t="s">
        <v>2</v>
      </c>
      <c r="D102" s="65">
        <v>46</v>
      </c>
      <c r="E102" s="11"/>
      <c r="F102" s="7"/>
    </row>
    <row r="103" spans="1:6" s="46" customFormat="1">
      <c r="A103" s="149" t="s">
        <v>30</v>
      </c>
      <c r="B103" s="34" t="s">
        <v>120</v>
      </c>
      <c r="C103" s="11" t="s">
        <v>1</v>
      </c>
      <c r="D103" s="65">
        <v>60</v>
      </c>
      <c r="E103" s="11"/>
      <c r="F103" s="7"/>
    </row>
    <row r="104" spans="1:6" s="46" customFormat="1">
      <c r="A104" s="149" t="s">
        <v>33</v>
      </c>
      <c r="B104" s="34" t="s">
        <v>119</v>
      </c>
      <c r="C104" s="11" t="s">
        <v>1</v>
      </c>
      <c r="D104" s="65">
        <v>48</v>
      </c>
      <c r="E104" s="11"/>
      <c r="F104" s="7"/>
    </row>
    <row r="105" spans="1:6" s="46" customFormat="1">
      <c r="A105" s="149" t="s">
        <v>35</v>
      </c>
      <c r="B105" s="34" t="s">
        <v>168</v>
      </c>
      <c r="C105" s="11" t="s">
        <v>1</v>
      </c>
      <c r="D105" s="65">
        <v>40</v>
      </c>
      <c r="E105" s="65"/>
      <c r="F105" s="7"/>
    </row>
    <row r="106" spans="1:6" s="46" customFormat="1">
      <c r="A106" s="149" t="s">
        <v>36</v>
      </c>
      <c r="B106" s="54" t="s">
        <v>128</v>
      </c>
      <c r="C106" s="8" t="s">
        <v>1</v>
      </c>
      <c r="D106" s="48">
        <v>50</v>
      </c>
      <c r="E106" s="48"/>
      <c r="F106" s="7"/>
    </row>
    <row r="107" spans="1:6" s="46" customFormat="1">
      <c r="A107" s="23" t="s">
        <v>67</v>
      </c>
      <c r="B107" s="21" t="s">
        <v>129</v>
      </c>
      <c r="C107" s="8" t="s">
        <v>0</v>
      </c>
      <c r="D107" s="48">
        <v>180</v>
      </c>
      <c r="E107" s="22"/>
      <c r="F107" s="7"/>
    </row>
    <row r="108" spans="1:6">
      <c r="A108" s="149"/>
      <c r="B108" s="34"/>
      <c r="C108" s="11"/>
      <c r="D108" s="65"/>
      <c r="E108" s="11"/>
      <c r="F108" s="7"/>
    </row>
    <row r="109" spans="1:6">
      <c r="A109" s="149" t="s">
        <v>31</v>
      </c>
      <c r="B109" s="12" t="s">
        <v>32</v>
      </c>
      <c r="C109" s="11"/>
      <c r="D109" s="65"/>
      <c r="E109" s="11"/>
      <c r="F109" s="9"/>
    </row>
    <row r="110" spans="1:6">
      <c r="A110" s="149" t="s">
        <v>159</v>
      </c>
      <c r="B110" s="34" t="s">
        <v>130</v>
      </c>
      <c r="C110" s="11"/>
      <c r="D110" s="65"/>
      <c r="E110" s="11"/>
      <c r="F110" s="9"/>
    </row>
    <row r="111" spans="1:6">
      <c r="A111" s="150"/>
      <c r="B111" s="34" t="s">
        <v>131</v>
      </c>
      <c r="C111" s="11" t="s">
        <v>2</v>
      </c>
      <c r="D111" s="65">
        <v>12</v>
      </c>
      <c r="E111" s="11"/>
      <c r="F111" s="7"/>
    </row>
    <row r="112" spans="1:6">
      <c r="A112" s="150"/>
      <c r="B112" s="34" t="s">
        <v>132</v>
      </c>
      <c r="C112" s="11" t="s">
        <v>2</v>
      </c>
      <c r="D112" s="65">
        <v>12</v>
      </c>
      <c r="E112" s="11"/>
      <c r="F112" s="7"/>
    </row>
    <row r="113" spans="1:6">
      <c r="A113" s="150"/>
      <c r="B113" s="34" t="s">
        <v>133</v>
      </c>
      <c r="C113" s="11" t="s">
        <v>2</v>
      </c>
      <c r="D113" s="65">
        <v>8</v>
      </c>
      <c r="E113" s="11"/>
      <c r="F113" s="7"/>
    </row>
    <row r="114" spans="1:6">
      <c r="A114" s="150"/>
      <c r="B114" s="34" t="s">
        <v>134</v>
      </c>
      <c r="C114" s="11" t="s">
        <v>2</v>
      </c>
      <c r="D114" s="65">
        <v>12</v>
      </c>
      <c r="E114" s="11"/>
      <c r="F114" s="7"/>
    </row>
    <row r="115" spans="1:6">
      <c r="A115" s="150"/>
      <c r="B115" s="34" t="s">
        <v>135</v>
      </c>
      <c r="C115" s="11" t="s">
        <v>2</v>
      </c>
      <c r="D115" s="65">
        <v>21</v>
      </c>
      <c r="E115" s="11"/>
      <c r="F115" s="7"/>
    </row>
    <row r="116" spans="1:6">
      <c r="A116" s="150"/>
      <c r="B116" s="34" t="s">
        <v>136</v>
      </c>
      <c r="C116" s="11" t="s">
        <v>2</v>
      </c>
      <c r="D116" s="65">
        <v>40</v>
      </c>
      <c r="E116" s="11"/>
      <c r="F116" s="7"/>
    </row>
    <row r="117" spans="1:6">
      <c r="A117" s="150"/>
      <c r="B117" s="34" t="s">
        <v>137</v>
      </c>
      <c r="C117" s="11" t="s">
        <v>2</v>
      </c>
      <c r="D117" s="65">
        <v>22</v>
      </c>
      <c r="E117" s="11"/>
      <c r="F117" s="7"/>
    </row>
    <row r="118" spans="1:6" s="46" customFormat="1">
      <c r="A118" s="150"/>
      <c r="B118" s="34" t="s">
        <v>138</v>
      </c>
      <c r="C118" s="11" t="s">
        <v>2</v>
      </c>
      <c r="D118" s="65">
        <v>11</v>
      </c>
      <c r="E118" s="11"/>
      <c r="F118" s="7"/>
    </row>
    <row r="119" spans="1:6" s="46" customFormat="1">
      <c r="A119" s="150"/>
      <c r="B119" s="34" t="s">
        <v>139</v>
      </c>
      <c r="C119" s="11" t="s">
        <v>2</v>
      </c>
      <c r="D119" s="65">
        <v>4</v>
      </c>
      <c r="E119" s="11"/>
      <c r="F119" s="7"/>
    </row>
    <row r="120" spans="1:6" s="46" customFormat="1">
      <c r="A120" s="150"/>
      <c r="B120" s="34" t="s">
        <v>140</v>
      </c>
      <c r="C120" s="11" t="s">
        <v>2</v>
      </c>
      <c r="D120" s="65">
        <v>15</v>
      </c>
      <c r="E120" s="11"/>
      <c r="F120" s="7"/>
    </row>
    <row r="121" spans="1:6" s="46" customFormat="1">
      <c r="A121" s="150"/>
      <c r="B121" s="34" t="s">
        <v>141</v>
      </c>
      <c r="C121" s="11" t="s">
        <v>2</v>
      </c>
      <c r="D121" s="65">
        <v>10</v>
      </c>
      <c r="E121" s="11"/>
      <c r="F121" s="7"/>
    </row>
    <row r="122" spans="1:6" s="46" customFormat="1">
      <c r="A122" s="150"/>
      <c r="B122" s="34" t="s">
        <v>142</v>
      </c>
      <c r="C122" s="11" t="s">
        <v>2</v>
      </c>
      <c r="D122" s="65">
        <v>32</v>
      </c>
      <c r="E122" s="11"/>
      <c r="F122" s="7"/>
    </row>
    <row r="123" spans="1:6" s="46" customFormat="1">
      <c r="A123" s="150" t="s">
        <v>161</v>
      </c>
      <c r="B123" s="34" t="s">
        <v>167</v>
      </c>
      <c r="C123" s="11" t="s">
        <v>1</v>
      </c>
      <c r="D123" s="65">
        <v>90</v>
      </c>
      <c r="E123" s="11"/>
      <c r="F123" s="7"/>
    </row>
    <row r="124" spans="1:6" s="46" customFormat="1">
      <c r="A124" s="150" t="s">
        <v>164</v>
      </c>
      <c r="B124" s="61" t="s">
        <v>160</v>
      </c>
      <c r="C124" s="62" t="s">
        <v>1</v>
      </c>
      <c r="D124" s="66">
        <v>65</v>
      </c>
      <c r="E124" s="11"/>
      <c r="F124" s="60"/>
    </row>
    <row r="125" spans="1:6" s="46" customFormat="1">
      <c r="A125" s="150" t="s">
        <v>165</v>
      </c>
      <c r="B125" s="34" t="s">
        <v>143</v>
      </c>
      <c r="C125" s="11"/>
      <c r="D125" s="65"/>
      <c r="E125" s="11"/>
      <c r="F125" s="7"/>
    </row>
    <row r="126" spans="1:6" s="46" customFormat="1">
      <c r="A126" s="150"/>
      <c r="B126" s="34" t="s">
        <v>144</v>
      </c>
      <c r="C126" s="11" t="s">
        <v>2</v>
      </c>
      <c r="D126" s="65">
        <v>8</v>
      </c>
      <c r="E126" s="11"/>
      <c r="F126" s="7"/>
    </row>
    <row r="127" spans="1:6" s="46" customFormat="1">
      <c r="A127" s="150"/>
      <c r="B127" s="34" t="s">
        <v>145</v>
      </c>
      <c r="C127" s="11" t="s">
        <v>2</v>
      </c>
      <c r="D127" s="65">
        <v>4</v>
      </c>
      <c r="E127" s="11"/>
      <c r="F127" s="7"/>
    </row>
    <row r="128" spans="1:6">
      <c r="A128" s="149"/>
      <c r="B128" s="12" t="s">
        <v>34</v>
      </c>
      <c r="C128" s="11"/>
      <c r="D128" s="65"/>
      <c r="E128" s="11"/>
      <c r="F128" s="9"/>
    </row>
    <row r="129" spans="1:6" ht="18.75" customHeight="1">
      <c r="A129" s="5" t="s">
        <v>214</v>
      </c>
      <c r="B129" s="20" t="s">
        <v>153</v>
      </c>
      <c r="C129" s="11" t="s">
        <v>0</v>
      </c>
      <c r="D129" s="65">
        <v>265</v>
      </c>
      <c r="E129" s="11"/>
      <c r="F129" s="7"/>
    </row>
    <row r="130" spans="1:6" ht="18.75" customHeight="1">
      <c r="A130" s="5" t="s">
        <v>215</v>
      </c>
      <c r="B130" s="20" t="s">
        <v>158</v>
      </c>
      <c r="C130" s="11" t="s">
        <v>0</v>
      </c>
      <c r="D130" s="65">
        <v>65</v>
      </c>
      <c r="E130" s="11"/>
      <c r="F130" s="7"/>
    </row>
    <row r="131" spans="1:6" ht="18.75" customHeight="1">
      <c r="A131" s="5" t="s">
        <v>216</v>
      </c>
      <c r="B131" s="20" t="s">
        <v>156</v>
      </c>
      <c r="C131" s="11" t="s">
        <v>1</v>
      </c>
      <c r="D131" s="65">
        <v>460</v>
      </c>
      <c r="E131" s="11"/>
      <c r="F131" s="7"/>
    </row>
    <row r="132" spans="1:6" ht="18.75" customHeight="1">
      <c r="A132" s="5" t="s">
        <v>217</v>
      </c>
      <c r="B132" s="20" t="s">
        <v>157</v>
      </c>
      <c r="C132" s="11" t="s">
        <v>1</v>
      </c>
      <c r="D132" s="11">
        <v>80</v>
      </c>
      <c r="E132" s="11"/>
      <c r="F132" s="7"/>
    </row>
    <row r="133" spans="1:6" s="46" customFormat="1" ht="18.75" customHeight="1">
      <c r="A133" s="5" t="s">
        <v>218</v>
      </c>
      <c r="B133" s="20" t="s">
        <v>162</v>
      </c>
      <c r="C133" s="11" t="s">
        <v>1</v>
      </c>
      <c r="D133" s="11">
        <v>26</v>
      </c>
      <c r="E133" s="11"/>
      <c r="F133" s="7"/>
    </row>
    <row r="134" spans="1:6" s="46" customFormat="1" ht="18.75" customHeight="1">
      <c r="A134" s="5" t="s">
        <v>219</v>
      </c>
      <c r="B134" s="20" t="s">
        <v>163</v>
      </c>
      <c r="C134" s="11" t="s">
        <v>1</v>
      </c>
      <c r="D134" s="11">
        <v>20</v>
      </c>
      <c r="E134" s="11"/>
      <c r="F134" s="7"/>
    </row>
    <row r="135" spans="1:6" s="46" customFormat="1" ht="18.75" customHeight="1" thickBot="1">
      <c r="A135" s="57" t="s">
        <v>220</v>
      </c>
      <c r="B135" s="61" t="s">
        <v>166</v>
      </c>
      <c r="C135" s="11" t="s">
        <v>1</v>
      </c>
      <c r="D135" s="66">
        <v>30</v>
      </c>
      <c r="E135" s="11"/>
      <c r="F135" s="60"/>
    </row>
    <row r="136" spans="1:6" ht="15.75" thickBot="1">
      <c r="A136" s="15"/>
      <c r="B136" s="16"/>
      <c r="C136" s="17"/>
      <c r="D136" s="37" t="s">
        <v>37</v>
      </c>
      <c r="E136" s="18"/>
      <c r="F136" s="24">
        <f>SUM(F95:F135)</f>
        <v>0</v>
      </c>
    </row>
    <row r="137" spans="1:6" s="47" customFormat="1">
      <c r="A137" s="5"/>
      <c r="B137" s="12" t="s">
        <v>387</v>
      </c>
      <c r="C137" s="10"/>
      <c r="D137" s="67"/>
      <c r="E137" s="53"/>
      <c r="F137" s="7"/>
    </row>
    <row r="138" spans="1:6" s="47" customFormat="1">
      <c r="A138" s="151" t="s">
        <v>388</v>
      </c>
      <c r="B138" s="12" t="s">
        <v>389</v>
      </c>
      <c r="C138" s="10"/>
      <c r="D138" s="67"/>
      <c r="E138" s="53"/>
      <c r="F138" s="7"/>
    </row>
    <row r="139" spans="1:6" s="47" customFormat="1">
      <c r="A139" s="23" t="s">
        <v>68</v>
      </c>
      <c r="B139" s="20" t="s">
        <v>390</v>
      </c>
      <c r="C139" s="49" t="s">
        <v>11</v>
      </c>
      <c r="D139" s="67">
        <v>6</v>
      </c>
      <c r="E139" s="53"/>
      <c r="F139" s="7"/>
    </row>
    <row r="140" spans="1:6" s="47" customFormat="1">
      <c r="A140" s="23" t="s">
        <v>69</v>
      </c>
      <c r="B140" s="105" t="s">
        <v>391</v>
      </c>
      <c r="C140" s="49" t="s">
        <v>11</v>
      </c>
      <c r="D140" s="67">
        <v>6</v>
      </c>
      <c r="E140" s="53"/>
      <c r="F140" s="7"/>
    </row>
    <row r="141" spans="1:6" s="47" customFormat="1">
      <c r="A141" s="51" t="s">
        <v>392</v>
      </c>
      <c r="B141" s="52" t="s">
        <v>393</v>
      </c>
      <c r="C141" s="49"/>
      <c r="D141" s="67">
        <v>0</v>
      </c>
      <c r="E141" s="53"/>
      <c r="F141" s="7"/>
    </row>
    <row r="142" spans="1:6" s="47" customFormat="1">
      <c r="A142" s="23" t="s">
        <v>68</v>
      </c>
      <c r="B142" s="20" t="s">
        <v>394</v>
      </c>
      <c r="C142" s="49" t="s">
        <v>11</v>
      </c>
      <c r="D142" s="67">
        <v>7</v>
      </c>
      <c r="E142" s="53"/>
      <c r="F142" s="7"/>
    </row>
    <row r="143" spans="1:6" s="47" customFormat="1">
      <c r="A143" s="23" t="s">
        <v>69</v>
      </c>
      <c r="B143" s="20" t="s">
        <v>395</v>
      </c>
      <c r="C143" s="49" t="s">
        <v>11</v>
      </c>
      <c r="D143" s="67">
        <v>10</v>
      </c>
      <c r="E143" s="53"/>
      <c r="F143" s="7"/>
    </row>
    <row r="144" spans="1:6" s="47" customFormat="1">
      <c r="A144" s="51" t="s">
        <v>396</v>
      </c>
      <c r="B144" s="52" t="s">
        <v>397</v>
      </c>
      <c r="C144" s="49"/>
      <c r="D144" s="67">
        <v>0</v>
      </c>
      <c r="E144" s="53"/>
      <c r="F144" s="7"/>
    </row>
    <row r="145" spans="1:6" s="47" customFormat="1">
      <c r="A145" s="23" t="s">
        <v>68</v>
      </c>
      <c r="B145" s="20" t="s">
        <v>398</v>
      </c>
      <c r="C145" s="49" t="s">
        <v>11</v>
      </c>
      <c r="D145" s="67">
        <v>1</v>
      </c>
      <c r="E145" s="53"/>
      <c r="F145" s="7"/>
    </row>
    <row r="146" spans="1:6" s="47" customFormat="1">
      <c r="A146" s="23" t="s">
        <v>69</v>
      </c>
      <c r="B146" s="20" t="s">
        <v>399</v>
      </c>
      <c r="C146" s="49" t="s">
        <v>11</v>
      </c>
      <c r="D146" s="67">
        <v>1</v>
      </c>
      <c r="E146" s="53"/>
      <c r="F146" s="7"/>
    </row>
    <row r="147" spans="1:6" s="47" customFormat="1">
      <c r="A147" s="23" t="s">
        <v>70</v>
      </c>
      <c r="B147" s="20" t="s">
        <v>400</v>
      </c>
      <c r="C147" s="49" t="s">
        <v>11</v>
      </c>
      <c r="D147" s="67">
        <v>2</v>
      </c>
      <c r="E147" s="53"/>
      <c r="F147" s="7"/>
    </row>
    <row r="148" spans="1:6" s="47" customFormat="1">
      <c r="A148" s="23" t="s">
        <v>71</v>
      </c>
      <c r="B148" s="20" t="s">
        <v>401</v>
      </c>
      <c r="C148" s="49" t="s">
        <v>11</v>
      </c>
      <c r="D148" s="67">
        <v>2</v>
      </c>
      <c r="E148" s="53"/>
      <c r="F148" s="7"/>
    </row>
    <row r="149" spans="1:6" s="47" customFormat="1">
      <c r="A149" s="23" t="s">
        <v>72</v>
      </c>
      <c r="B149" s="20" t="s">
        <v>402</v>
      </c>
      <c r="C149" s="49" t="s">
        <v>11</v>
      </c>
      <c r="D149" s="67">
        <v>3</v>
      </c>
      <c r="E149" s="53"/>
      <c r="F149" s="7"/>
    </row>
    <row r="150" spans="1:6" s="47" customFormat="1">
      <c r="A150" s="23" t="s">
        <v>73</v>
      </c>
      <c r="B150" s="20" t="s">
        <v>403</v>
      </c>
      <c r="C150" s="49" t="s">
        <v>11</v>
      </c>
      <c r="D150" s="67">
        <v>3</v>
      </c>
      <c r="E150" s="53"/>
      <c r="F150" s="7"/>
    </row>
    <row r="151" spans="1:6" s="47" customFormat="1">
      <c r="A151" s="51" t="s">
        <v>404</v>
      </c>
      <c r="B151" s="52" t="s">
        <v>405</v>
      </c>
      <c r="C151" s="49"/>
      <c r="D151" s="67">
        <v>0</v>
      </c>
      <c r="E151" s="53"/>
      <c r="F151" s="7"/>
    </row>
    <row r="152" spans="1:6" s="47" customFormat="1">
      <c r="A152" s="23" t="s">
        <v>68</v>
      </c>
      <c r="B152" s="20" t="s">
        <v>406</v>
      </c>
      <c r="C152" s="49" t="s">
        <v>38</v>
      </c>
      <c r="D152" s="67">
        <v>225</v>
      </c>
      <c r="E152" s="53"/>
      <c r="F152" s="7"/>
    </row>
    <row r="153" spans="1:6" s="47" customFormat="1">
      <c r="A153" s="23" t="s">
        <v>69</v>
      </c>
      <c r="B153" s="20" t="s">
        <v>407</v>
      </c>
      <c r="C153" s="49" t="s">
        <v>38</v>
      </c>
      <c r="D153" s="67">
        <v>115</v>
      </c>
      <c r="E153" s="53"/>
      <c r="F153" s="7"/>
    </row>
    <row r="154" spans="1:6" s="47" customFormat="1">
      <c r="A154" s="23" t="s">
        <v>70</v>
      </c>
      <c r="B154" s="20" t="s">
        <v>408</v>
      </c>
      <c r="C154" s="49" t="s">
        <v>38</v>
      </c>
      <c r="D154" s="67">
        <v>130</v>
      </c>
      <c r="E154" s="53"/>
      <c r="F154" s="7"/>
    </row>
    <row r="155" spans="1:6" s="47" customFormat="1">
      <c r="A155" s="23" t="s">
        <v>71</v>
      </c>
      <c r="B155" s="20" t="s">
        <v>409</v>
      </c>
      <c r="C155" s="49" t="s">
        <v>38</v>
      </c>
      <c r="D155" s="67">
        <v>210</v>
      </c>
      <c r="E155" s="53"/>
      <c r="F155" s="7"/>
    </row>
    <row r="156" spans="1:6" s="47" customFormat="1">
      <c r="A156" s="23" t="s">
        <v>72</v>
      </c>
      <c r="B156" s="20" t="s">
        <v>410</v>
      </c>
      <c r="C156" s="49" t="s">
        <v>38</v>
      </c>
      <c r="D156" s="67">
        <v>170</v>
      </c>
      <c r="E156" s="53"/>
      <c r="F156" s="7"/>
    </row>
    <row r="157" spans="1:6" s="47" customFormat="1">
      <c r="A157" s="23" t="s">
        <v>73</v>
      </c>
      <c r="B157" s="20" t="s">
        <v>411</v>
      </c>
      <c r="C157" s="49" t="s">
        <v>38</v>
      </c>
      <c r="D157" s="67">
        <v>195</v>
      </c>
      <c r="E157" s="53"/>
      <c r="F157" s="7"/>
    </row>
    <row r="158" spans="1:6" s="47" customFormat="1">
      <c r="A158" s="23" t="s">
        <v>74</v>
      </c>
      <c r="B158" s="20" t="s">
        <v>412</v>
      </c>
      <c r="C158" s="49" t="s">
        <v>38</v>
      </c>
      <c r="D158" s="67">
        <v>1740</v>
      </c>
      <c r="E158" s="53"/>
      <c r="F158" s="7"/>
    </row>
    <row r="159" spans="1:6" s="47" customFormat="1">
      <c r="A159" s="23" t="s">
        <v>75</v>
      </c>
      <c r="B159" s="20" t="s">
        <v>413</v>
      </c>
      <c r="C159" s="49" t="s">
        <v>38</v>
      </c>
      <c r="D159" s="67">
        <v>1830</v>
      </c>
      <c r="E159" s="53"/>
      <c r="F159" s="7"/>
    </row>
    <row r="160" spans="1:6" s="47" customFormat="1">
      <c r="A160" s="51" t="s">
        <v>414</v>
      </c>
      <c r="B160" s="52" t="s">
        <v>415</v>
      </c>
      <c r="C160" s="49"/>
      <c r="D160" s="67">
        <v>0</v>
      </c>
      <c r="E160" s="53"/>
      <c r="F160" s="7"/>
    </row>
    <row r="161" spans="1:6" s="47" customFormat="1">
      <c r="A161" s="23" t="s">
        <v>68</v>
      </c>
      <c r="B161" s="20" t="s">
        <v>416</v>
      </c>
      <c r="C161" s="49" t="s">
        <v>38</v>
      </c>
      <c r="D161" s="67">
        <v>160</v>
      </c>
      <c r="E161" s="53"/>
      <c r="F161" s="7"/>
    </row>
    <row r="162" spans="1:6" s="47" customFormat="1">
      <c r="A162" s="23" t="s">
        <v>69</v>
      </c>
      <c r="B162" s="20" t="s">
        <v>417</v>
      </c>
      <c r="C162" s="49" t="s">
        <v>38</v>
      </c>
      <c r="D162" s="67">
        <v>153</v>
      </c>
      <c r="E162" s="53"/>
      <c r="F162" s="7"/>
    </row>
    <row r="163" spans="1:6" s="47" customFormat="1">
      <c r="A163" s="23" t="s">
        <v>70</v>
      </c>
      <c r="B163" s="20" t="s">
        <v>418</v>
      </c>
      <c r="C163" s="49" t="s">
        <v>38</v>
      </c>
      <c r="D163" s="67">
        <v>145</v>
      </c>
      <c r="E163" s="53"/>
      <c r="F163" s="7"/>
    </row>
    <row r="164" spans="1:6" s="47" customFormat="1" ht="24">
      <c r="A164" s="23" t="s">
        <v>71</v>
      </c>
      <c r="B164" s="54" t="s">
        <v>419</v>
      </c>
      <c r="C164" s="49" t="s">
        <v>38</v>
      </c>
      <c r="D164" s="67">
        <v>135</v>
      </c>
      <c r="E164" s="53"/>
      <c r="F164" s="7"/>
    </row>
    <row r="165" spans="1:6" s="47" customFormat="1">
      <c r="A165" s="23" t="s">
        <v>72</v>
      </c>
      <c r="B165" s="20" t="s">
        <v>420</v>
      </c>
      <c r="C165" s="49" t="s">
        <v>11</v>
      </c>
      <c r="D165" s="67">
        <v>3</v>
      </c>
      <c r="E165" s="53"/>
      <c r="F165" s="7"/>
    </row>
    <row r="166" spans="1:6" s="47" customFormat="1">
      <c r="A166" s="51" t="s">
        <v>421</v>
      </c>
      <c r="B166" s="52" t="s">
        <v>422</v>
      </c>
      <c r="C166" s="49"/>
      <c r="D166" s="67">
        <v>0</v>
      </c>
      <c r="E166" s="53"/>
      <c r="F166" s="7"/>
    </row>
    <row r="167" spans="1:6" s="47" customFormat="1">
      <c r="A167" s="23" t="s">
        <v>68</v>
      </c>
      <c r="B167" s="20" t="s">
        <v>423</v>
      </c>
      <c r="C167" s="49" t="s">
        <v>2</v>
      </c>
      <c r="D167" s="67">
        <v>225</v>
      </c>
      <c r="E167" s="53"/>
      <c r="F167" s="7"/>
    </row>
    <row r="168" spans="1:6" s="47" customFormat="1">
      <c r="A168" s="23" t="s">
        <v>69</v>
      </c>
      <c r="B168" s="20" t="s">
        <v>424</v>
      </c>
      <c r="C168" s="49" t="s">
        <v>2</v>
      </c>
      <c r="D168" s="67">
        <v>323</v>
      </c>
      <c r="E168" s="53"/>
      <c r="F168" s="7"/>
    </row>
    <row r="169" spans="1:6" s="47" customFormat="1">
      <c r="A169" s="23" t="s">
        <v>70</v>
      </c>
      <c r="B169" s="20" t="s">
        <v>425</v>
      </c>
      <c r="C169" s="49" t="s">
        <v>2</v>
      </c>
      <c r="D169" s="67">
        <v>238</v>
      </c>
      <c r="E169" s="53"/>
      <c r="F169" s="7"/>
    </row>
    <row r="170" spans="1:6" s="47" customFormat="1">
      <c r="A170" s="23" t="s">
        <v>71</v>
      </c>
      <c r="B170" s="20" t="s">
        <v>426</v>
      </c>
      <c r="C170" s="49" t="s">
        <v>2</v>
      </c>
      <c r="D170" s="67">
        <v>196</v>
      </c>
      <c r="E170" s="53"/>
      <c r="F170" s="7"/>
    </row>
    <row r="171" spans="1:6" s="47" customFormat="1">
      <c r="A171" s="51" t="s">
        <v>427</v>
      </c>
      <c r="B171" s="52" t="s">
        <v>428</v>
      </c>
      <c r="C171" s="49"/>
      <c r="D171" s="67"/>
      <c r="E171" s="53"/>
      <c r="F171" s="7"/>
    </row>
    <row r="172" spans="1:6" s="47" customFormat="1">
      <c r="A172" s="23" t="s">
        <v>68</v>
      </c>
      <c r="B172" s="20" t="s">
        <v>429</v>
      </c>
      <c r="C172" s="49" t="s">
        <v>2</v>
      </c>
      <c r="D172" s="67">
        <v>163</v>
      </c>
      <c r="E172" s="53"/>
      <c r="F172" s="7"/>
    </row>
    <row r="173" spans="1:6" s="47" customFormat="1">
      <c r="A173" s="23" t="s">
        <v>69</v>
      </c>
      <c r="B173" s="20" t="s">
        <v>430</v>
      </c>
      <c r="C173" s="49" t="s">
        <v>2</v>
      </c>
      <c r="D173" s="67">
        <v>37</v>
      </c>
      <c r="E173" s="53"/>
      <c r="F173" s="7"/>
    </row>
    <row r="174" spans="1:6" s="47" customFormat="1">
      <c r="A174" s="23" t="s">
        <v>70</v>
      </c>
      <c r="B174" s="20" t="s">
        <v>431</v>
      </c>
      <c r="C174" s="49" t="s">
        <v>2</v>
      </c>
      <c r="D174" s="67">
        <v>364</v>
      </c>
      <c r="E174" s="53"/>
      <c r="F174" s="7"/>
    </row>
    <row r="175" spans="1:6" s="47" customFormat="1">
      <c r="A175" s="23" t="s">
        <v>71</v>
      </c>
      <c r="B175" s="20" t="s">
        <v>432</v>
      </c>
      <c r="C175" s="49" t="s">
        <v>2</v>
      </c>
      <c r="D175" s="67">
        <v>346</v>
      </c>
      <c r="E175" s="53"/>
      <c r="F175" s="7"/>
    </row>
    <row r="176" spans="1:6" s="47" customFormat="1">
      <c r="A176" s="23" t="s">
        <v>72</v>
      </c>
      <c r="B176" s="20" t="s">
        <v>433</v>
      </c>
      <c r="C176" s="49" t="s">
        <v>2</v>
      </c>
      <c r="D176" s="67">
        <v>346</v>
      </c>
      <c r="E176" s="53"/>
      <c r="F176" s="7"/>
    </row>
    <row r="177" spans="1:6" s="47" customFormat="1">
      <c r="A177" s="23" t="s">
        <v>73</v>
      </c>
      <c r="B177" s="20" t="s">
        <v>434</v>
      </c>
      <c r="C177" s="49" t="s">
        <v>2</v>
      </c>
      <c r="D177" s="67">
        <v>80</v>
      </c>
      <c r="E177" s="53"/>
      <c r="F177" s="7"/>
    </row>
    <row r="178" spans="1:6" s="47" customFormat="1">
      <c r="A178" s="23" t="s">
        <v>74</v>
      </c>
      <c r="B178" s="20" t="s">
        <v>587</v>
      </c>
      <c r="C178" s="49" t="s">
        <v>2</v>
      </c>
      <c r="D178" s="67">
        <v>22</v>
      </c>
      <c r="E178" s="53"/>
      <c r="F178" s="7"/>
    </row>
    <row r="179" spans="1:6" s="47" customFormat="1">
      <c r="A179" s="51" t="s">
        <v>40</v>
      </c>
      <c r="B179" s="52" t="s">
        <v>39</v>
      </c>
      <c r="C179" s="49"/>
      <c r="D179" s="67"/>
      <c r="E179" s="53"/>
      <c r="F179" s="7"/>
    </row>
    <row r="180" spans="1:6" s="47" customFormat="1" ht="18.75" customHeight="1">
      <c r="A180" s="23" t="s">
        <v>68</v>
      </c>
      <c r="B180" s="20" t="s">
        <v>76</v>
      </c>
      <c r="C180" s="49" t="s">
        <v>2</v>
      </c>
      <c r="D180" s="67">
        <v>84</v>
      </c>
      <c r="E180" s="50"/>
      <c r="F180" s="7"/>
    </row>
    <row r="181" spans="1:6" s="47" customFormat="1">
      <c r="A181" s="23" t="s">
        <v>69</v>
      </c>
      <c r="B181" s="20" t="s">
        <v>77</v>
      </c>
      <c r="C181" s="49" t="s">
        <v>2</v>
      </c>
      <c r="D181" s="67">
        <v>20</v>
      </c>
      <c r="E181" s="50"/>
      <c r="F181" s="7"/>
    </row>
    <row r="182" spans="1:6" s="47" customFormat="1">
      <c r="A182" s="23" t="s">
        <v>70</v>
      </c>
      <c r="B182" s="20" t="s">
        <v>78</v>
      </c>
      <c r="C182" s="49" t="s">
        <v>2</v>
      </c>
      <c r="D182" s="67">
        <v>40</v>
      </c>
      <c r="E182" s="50"/>
      <c r="F182" s="7"/>
    </row>
    <row r="183" spans="1:6" s="47" customFormat="1">
      <c r="A183" s="23" t="s">
        <v>71</v>
      </c>
      <c r="B183" s="20" t="s">
        <v>79</v>
      </c>
      <c r="C183" s="49" t="s">
        <v>2</v>
      </c>
      <c r="D183" s="67">
        <v>36</v>
      </c>
      <c r="E183" s="50"/>
      <c r="F183" s="7"/>
    </row>
    <row r="184" spans="1:6" s="47" customFormat="1">
      <c r="A184" s="23" t="s">
        <v>72</v>
      </c>
      <c r="B184" s="20" t="s">
        <v>80</v>
      </c>
      <c r="C184" s="49" t="s">
        <v>2</v>
      </c>
      <c r="D184" s="67">
        <v>88</v>
      </c>
      <c r="E184" s="50"/>
      <c r="F184" s="7"/>
    </row>
    <row r="185" spans="1:6" s="47" customFormat="1">
      <c r="A185" s="23" t="s">
        <v>73</v>
      </c>
      <c r="B185" s="20" t="s">
        <v>81</v>
      </c>
      <c r="C185" s="49" t="s">
        <v>2</v>
      </c>
      <c r="D185" s="67">
        <v>82</v>
      </c>
      <c r="E185" s="50"/>
      <c r="F185" s="7"/>
    </row>
    <row r="186" spans="1:6" s="47" customFormat="1">
      <c r="A186" s="23" t="s">
        <v>74</v>
      </c>
      <c r="B186" s="20" t="s">
        <v>82</v>
      </c>
      <c r="C186" s="49" t="s">
        <v>2</v>
      </c>
      <c r="D186" s="67">
        <v>46</v>
      </c>
      <c r="E186" s="50"/>
      <c r="F186" s="7"/>
    </row>
    <row r="187" spans="1:6" s="47" customFormat="1">
      <c r="A187" s="23" t="s">
        <v>75</v>
      </c>
      <c r="B187" s="20" t="s">
        <v>83</v>
      </c>
      <c r="C187" s="49" t="s">
        <v>2</v>
      </c>
      <c r="D187" s="67">
        <v>10</v>
      </c>
      <c r="E187" s="50"/>
      <c r="F187" s="7"/>
    </row>
    <row r="188" spans="1:6" s="47" customFormat="1">
      <c r="A188" s="23" t="s">
        <v>84</v>
      </c>
      <c r="B188" s="20" t="s">
        <v>85</v>
      </c>
      <c r="C188" s="49" t="s">
        <v>2</v>
      </c>
      <c r="D188" s="67">
        <v>8</v>
      </c>
      <c r="E188" s="50"/>
      <c r="F188" s="7"/>
    </row>
    <row r="189" spans="1:6" s="47" customFormat="1">
      <c r="A189" s="23" t="s">
        <v>86</v>
      </c>
      <c r="B189" s="20" t="s">
        <v>154</v>
      </c>
      <c r="C189" s="49" t="s">
        <v>2</v>
      </c>
      <c r="D189" s="67">
        <v>32</v>
      </c>
      <c r="E189" s="50"/>
      <c r="F189" s="7"/>
    </row>
    <row r="190" spans="1:6" s="47" customFormat="1" ht="24">
      <c r="A190" s="23" t="s">
        <v>88</v>
      </c>
      <c r="B190" s="54" t="s">
        <v>87</v>
      </c>
      <c r="C190" s="49" t="s">
        <v>2</v>
      </c>
      <c r="D190" s="67">
        <v>20</v>
      </c>
      <c r="E190" s="53"/>
      <c r="F190" s="7"/>
    </row>
    <row r="191" spans="1:6" s="47" customFormat="1" ht="24">
      <c r="A191" s="23" t="s">
        <v>90</v>
      </c>
      <c r="B191" s="54" t="s">
        <v>89</v>
      </c>
      <c r="C191" s="49" t="s">
        <v>2</v>
      </c>
      <c r="D191" s="67">
        <v>30</v>
      </c>
      <c r="E191" s="53"/>
      <c r="F191" s="7"/>
    </row>
    <row r="192" spans="1:6" s="47" customFormat="1" ht="27.75" customHeight="1">
      <c r="A192" s="23" t="s">
        <v>155</v>
      </c>
      <c r="B192" s="55" t="s">
        <v>91</v>
      </c>
      <c r="C192" s="49" t="s">
        <v>2</v>
      </c>
      <c r="D192" s="67">
        <v>25</v>
      </c>
      <c r="E192" s="53"/>
      <c r="F192" s="7"/>
    </row>
    <row r="193" spans="1:6" s="47" customFormat="1">
      <c r="A193" s="51" t="s">
        <v>435</v>
      </c>
      <c r="B193" s="52" t="s">
        <v>436</v>
      </c>
      <c r="C193" s="49"/>
      <c r="D193" s="67"/>
      <c r="E193" s="53"/>
      <c r="F193" s="7"/>
    </row>
    <row r="194" spans="1:6" s="47" customFormat="1" ht="36">
      <c r="A194" s="23" t="s">
        <v>68</v>
      </c>
      <c r="B194" s="54" t="s">
        <v>437</v>
      </c>
      <c r="C194" s="49" t="s">
        <v>2</v>
      </c>
      <c r="D194" s="67">
        <v>99</v>
      </c>
      <c r="E194" s="53"/>
      <c r="F194" s="7"/>
    </row>
    <row r="195" spans="1:6" s="47" customFormat="1" ht="36">
      <c r="A195" s="23" t="s">
        <v>69</v>
      </c>
      <c r="B195" s="54" t="s">
        <v>438</v>
      </c>
      <c r="C195" s="49" t="s">
        <v>2</v>
      </c>
      <c r="D195" s="67">
        <v>88</v>
      </c>
      <c r="E195" s="53"/>
      <c r="F195" s="7"/>
    </row>
    <row r="196" spans="1:6" s="47" customFormat="1" ht="24">
      <c r="A196" s="23" t="s">
        <v>70</v>
      </c>
      <c r="B196" s="54" t="s">
        <v>439</v>
      </c>
      <c r="C196" s="49" t="s">
        <v>2</v>
      </c>
      <c r="D196" s="67">
        <v>9</v>
      </c>
      <c r="E196" s="53"/>
      <c r="F196" s="7"/>
    </row>
    <row r="197" spans="1:6" s="47" customFormat="1">
      <c r="A197" s="51" t="s">
        <v>440</v>
      </c>
      <c r="B197" s="52" t="s">
        <v>441</v>
      </c>
      <c r="C197" s="49"/>
      <c r="D197" s="67">
        <v>0</v>
      </c>
      <c r="E197" s="53"/>
      <c r="F197" s="7"/>
    </row>
    <row r="198" spans="1:6" s="47" customFormat="1">
      <c r="A198" s="23" t="s">
        <v>68</v>
      </c>
      <c r="B198" s="20" t="s">
        <v>442</v>
      </c>
      <c r="C198" s="49" t="s">
        <v>443</v>
      </c>
      <c r="D198" s="67">
        <v>6</v>
      </c>
      <c r="E198" s="53"/>
      <c r="F198" s="7"/>
    </row>
    <row r="199" spans="1:6" s="47" customFormat="1">
      <c r="A199" s="23" t="s">
        <v>69</v>
      </c>
      <c r="B199" s="20" t="s">
        <v>569</v>
      </c>
      <c r="C199" s="49" t="s">
        <v>2</v>
      </c>
      <c r="D199" s="67">
        <v>5</v>
      </c>
      <c r="E199" s="53"/>
      <c r="F199" s="7"/>
    </row>
    <row r="200" spans="1:6" s="47" customFormat="1">
      <c r="A200" s="23" t="s">
        <v>70</v>
      </c>
      <c r="B200" s="20" t="s">
        <v>444</v>
      </c>
      <c r="C200" s="49" t="s">
        <v>443</v>
      </c>
      <c r="D200" s="67">
        <v>6</v>
      </c>
      <c r="E200" s="53"/>
      <c r="F200" s="7"/>
    </row>
    <row r="201" spans="1:6" s="47" customFormat="1">
      <c r="A201" s="23" t="s">
        <v>71</v>
      </c>
      <c r="B201" s="20" t="s">
        <v>445</v>
      </c>
      <c r="C201" s="49" t="s">
        <v>38</v>
      </c>
      <c r="D201" s="67">
        <v>525</v>
      </c>
      <c r="E201" s="53"/>
      <c r="F201" s="7"/>
    </row>
    <row r="202" spans="1:6" s="47" customFormat="1">
      <c r="A202" s="23" t="s">
        <v>72</v>
      </c>
      <c r="B202" s="20" t="s">
        <v>446</v>
      </c>
      <c r="C202" s="49" t="s">
        <v>38</v>
      </c>
      <c r="D202" s="67">
        <v>190</v>
      </c>
      <c r="E202" s="53"/>
      <c r="F202" s="7"/>
    </row>
    <row r="203" spans="1:6" s="47" customFormat="1">
      <c r="A203" s="23" t="s">
        <v>73</v>
      </c>
      <c r="B203" s="20" t="s">
        <v>447</v>
      </c>
      <c r="C203" s="49" t="s">
        <v>2</v>
      </c>
      <c r="D203" s="67">
        <v>48</v>
      </c>
      <c r="E203" s="53"/>
      <c r="F203" s="7"/>
    </row>
    <row r="204" spans="1:6" s="47" customFormat="1">
      <c r="A204" s="23" t="s">
        <v>74</v>
      </c>
      <c r="B204" s="20" t="s">
        <v>420</v>
      </c>
      <c r="C204" s="49" t="s">
        <v>443</v>
      </c>
      <c r="D204" s="67">
        <v>3</v>
      </c>
      <c r="E204" s="53"/>
      <c r="F204" s="7"/>
    </row>
    <row r="205" spans="1:6" s="47" customFormat="1">
      <c r="A205" s="51" t="s">
        <v>448</v>
      </c>
      <c r="B205" s="52" t="s">
        <v>449</v>
      </c>
      <c r="C205" s="49"/>
      <c r="D205" s="67">
        <v>0</v>
      </c>
      <c r="E205" s="53"/>
      <c r="F205" s="7"/>
    </row>
    <row r="206" spans="1:6" s="47" customFormat="1">
      <c r="A206" s="23" t="s">
        <v>68</v>
      </c>
      <c r="B206" s="54" t="s">
        <v>450</v>
      </c>
      <c r="C206" s="49" t="s">
        <v>443</v>
      </c>
      <c r="D206" s="67">
        <v>5</v>
      </c>
      <c r="E206" s="53"/>
      <c r="F206" s="7"/>
    </row>
    <row r="207" spans="1:6" s="47" customFormat="1">
      <c r="A207" s="23" t="s">
        <v>69</v>
      </c>
      <c r="B207" s="20" t="s">
        <v>451</v>
      </c>
      <c r="C207" s="49" t="s">
        <v>2</v>
      </c>
      <c r="D207" s="67">
        <v>128</v>
      </c>
      <c r="E207" s="53"/>
      <c r="F207" s="7"/>
    </row>
    <row r="208" spans="1:6" s="47" customFormat="1">
      <c r="A208" s="23" t="s">
        <v>70</v>
      </c>
      <c r="B208" s="20" t="s">
        <v>452</v>
      </c>
      <c r="C208" s="49" t="s">
        <v>2</v>
      </c>
      <c r="D208" s="67">
        <v>26</v>
      </c>
      <c r="E208" s="53"/>
      <c r="F208" s="7"/>
    </row>
    <row r="209" spans="1:6" s="47" customFormat="1">
      <c r="A209" s="23" t="s">
        <v>71</v>
      </c>
      <c r="B209" s="20" t="s">
        <v>570</v>
      </c>
      <c r="C209" s="49" t="s">
        <v>2</v>
      </c>
      <c r="D209" s="67">
        <v>10</v>
      </c>
      <c r="E209" s="53"/>
      <c r="F209" s="7"/>
    </row>
    <row r="210" spans="1:6" s="47" customFormat="1">
      <c r="A210" s="23" t="s">
        <v>72</v>
      </c>
      <c r="B210" s="20" t="s">
        <v>571</v>
      </c>
      <c r="C210" s="49" t="s">
        <v>443</v>
      </c>
      <c r="D210" s="67">
        <v>12</v>
      </c>
      <c r="E210" s="53"/>
      <c r="F210" s="7"/>
    </row>
    <row r="211" spans="1:6" s="47" customFormat="1">
      <c r="A211" s="23" t="s">
        <v>73</v>
      </c>
      <c r="B211" s="54" t="s">
        <v>453</v>
      </c>
      <c r="C211" s="49" t="s">
        <v>443</v>
      </c>
      <c r="D211" s="67">
        <v>1</v>
      </c>
      <c r="E211" s="53"/>
      <c r="F211" s="7"/>
    </row>
    <row r="212" spans="1:6" s="47" customFormat="1">
      <c r="A212" s="51" t="s">
        <v>454</v>
      </c>
      <c r="B212" s="52" t="s">
        <v>455</v>
      </c>
      <c r="C212" s="49"/>
      <c r="D212" s="67">
        <v>0</v>
      </c>
      <c r="E212" s="53"/>
      <c r="F212" s="7"/>
    </row>
    <row r="213" spans="1:6" s="47" customFormat="1">
      <c r="A213" s="23" t="s">
        <v>68</v>
      </c>
      <c r="B213" s="54" t="s">
        <v>456</v>
      </c>
      <c r="C213" s="49" t="s">
        <v>2</v>
      </c>
      <c r="D213" s="67">
        <v>9</v>
      </c>
      <c r="E213" s="53"/>
      <c r="F213" s="7"/>
    </row>
    <row r="214" spans="1:6" s="47" customFormat="1">
      <c r="A214" s="23" t="s">
        <v>69</v>
      </c>
      <c r="B214" s="54" t="s">
        <v>457</v>
      </c>
      <c r="C214" s="49" t="s">
        <v>2</v>
      </c>
      <c r="D214" s="67">
        <v>2</v>
      </c>
      <c r="E214" s="53"/>
      <c r="F214" s="7"/>
    </row>
    <row r="215" spans="1:6" s="47" customFormat="1">
      <c r="A215" s="23" t="s">
        <v>70</v>
      </c>
      <c r="B215" s="54" t="s">
        <v>458</v>
      </c>
      <c r="C215" s="49" t="s">
        <v>2</v>
      </c>
      <c r="D215" s="67">
        <v>4</v>
      </c>
      <c r="E215" s="53"/>
      <c r="F215" s="7"/>
    </row>
    <row r="216" spans="1:6" s="47" customFormat="1">
      <c r="A216" s="23" t="s">
        <v>71</v>
      </c>
      <c r="B216" s="54" t="s">
        <v>459</v>
      </c>
      <c r="C216" s="49" t="s">
        <v>2</v>
      </c>
      <c r="D216" s="67">
        <v>6</v>
      </c>
      <c r="E216" s="53"/>
      <c r="F216" s="7"/>
    </row>
    <row r="217" spans="1:6" s="47" customFormat="1">
      <c r="A217" s="23" t="s">
        <v>72</v>
      </c>
      <c r="B217" s="54" t="s">
        <v>460</v>
      </c>
      <c r="C217" s="49" t="s">
        <v>2</v>
      </c>
      <c r="D217" s="67">
        <v>6</v>
      </c>
      <c r="E217" s="53"/>
      <c r="F217" s="7"/>
    </row>
    <row r="218" spans="1:6" s="47" customFormat="1">
      <c r="A218" s="23" t="s">
        <v>73</v>
      </c>
      <c r="B218" s="54" t="s">
        <v>461</v>
      </c>
      <c r="C218" s="49" t="s">
        <v>2</v>
      </c>
      <c r="D218" s="67">
        <v>6</v>
      </c>
      <c r="E218" s="53"/>
      <c r="F218" s="7"/>
    </row>
    <row r="219" spans="1:6" s="47" customFormat="1">
      <c r="A219" s="23" t="s">
        <v>74</v>
      </c>
      <c r="B219" s="54" t="s">
        <v>462</v>
      </c>
      <c r="C219" s="49" t="s">
        <v>2</v>
      </c>
      <c r="D219" s="67">
        <v>6</v>
      </c>
      <c r="E219" s="53"/>
      <c r="F219" s="7"/>
    </row>
    <row r="220" spans="1:6" s="47" customFormat="1">
      <c r="A220" s="23" t="s">
        <v>75</v>
      </c>
      <c r="B220" s="54" t="s">
        <v>463</v>
      </c>
      <c r="C220" s="49" t="s">
        <v>2</v>
      </c>
      <c r="D220" s="67">
        <v>2</v>
      </c>
      <c r="E220" s="53"/>
      <c r="F220" s="7"/>
    </row>
    <row r="221" spans="1:6" s="47" customFormat="1">
      <c r="A221" s="23" t="s">
        <v>84</v>
      </c>
      <c r="B221" s="54" t="s">
        <v>464</v>
      </c>
      <c r="C221" s="49" t="s">
        <v>2</v>
      </c>
      <c r="D221" s="67">
        <v>6</v>
      </c>
      <c r="E221" s="53"/>
      <c r="F221" s="7"/>
    </row>
    <row r="222" spans="1:6" s="47" customFormat="1">
      <c r="A222" s="23" t="s">
        <v>86</v>
      </c>
      <c r="B222" s="54" t="s">
        <v>572</v>
      </c>
      <c r="C222" s="49" t="s">
        <v>2</v>
      </c>
      <c r="D222" s="67">
        <v>32</v>
      </c>
      <c r="E222" s="53"/>
      <c r="F222" s="7"/>
    </row>
    <row r="223" spans="1:6" s="47" customFormat="1">
      <c r="A223" s="23" t="s">
        <v>88</v>
      </c>
      <c r="B223" s="54" t="s">
        <v>465</v>
      </c>
      <c r="C223" s="49" t="s">
        <v>38</v>
      </c>
      <c r="D223" s="67">
        <v>300</v>
      </c>
      <c r="E223" s="53"/>
      <c r="F223" s="7"/>
    </row>
    <row r="224" spans="1:6" s="47" customFormat="1">
      <c r="A224" s="23" t="s">
        <v>90</v>
      </c>
      <c r="B224" s="54" t="s">
        <v>466</v>
      </c>
      <c r="C224" s="49" t="s">
        <v>244</v>
      </c>
      <c r="D224" s="67">
        <v>150</v>
      </c>
      <c r="E224" s="53"/>
      <c r="F224" s="7"/>
    </row>
    <row r="225" spans="1:6" s="47" customFormat="1" ht="15.75" thickBot="1">
      <c r="A225" s="23" t="s">
        <v>155</v>
      </c>
      <c r="B225" s="54" t="s">
        <v>453</v>
      </c>
      <c r="C225" s="49" t="s">
        <v>443</v>
      </c>
      <c r="D225" s="67">
        <v>1</v>
      </c>
      <c r="E225" s="53"/>
      <c r="F225" s="7"/>
    </row>
    <row r="226" spans="1:6" ht="15.75" thickBot="1">
      <c r="A226" s="15"/>
      <c r="B226" s="16"/>
      <c r="C226" s="17"/>
      <c r="D226" s="37" t="s">
        <v>41</v>
      </c>
      <c r="E226" s="18"/>
      <c r="F226" s="24">
        <f>SUM(F137:F225)</f>
        <v>0</v>
      </c>
    </row>
    <row r="227" spans="1:6">
      <c r="A227" s="5"/>
      <c r="B227" s="12" t="s">
        <v>42</v>
      </c>
      <c r="C227" s="10"/>
      <c r="D227" s="117"/>
      <c r="E227" s="22"/>
      <c r="F227" s="9"/>
    </row>
    <row r="228" spans="1:6" s="46" customFormat="1">
      <c r="A228" s="5"/>
      <c r="B228" s="12" t="s">
        <v>579</v>
      </c>
      <c r="C228" s="103"/>
      <c r="D228" s="67"/>
      <c r="E228" s="22"/>
      <c r="F228" s="9"/>
    </row>
    <row r="229" spans="1:6" s="46" customFormat="1">
      <c r="A229" s="5" t="s">
        <v>467</v>
      </c>
      <c r="B229" s="6" t="s">
        <v>468</v>
      </c>
      <c r="C229" s="103" t="s">
        <v>443</v>
      </c>
      <c r="D229" s="91">
        <v>1</v>
      </c>
      <c r="E229" s="22"/>
      <c r="F229" s="9"/>
    </row>
    <row r="230" spans="1:6" s="46" customFormat="1">
      <c r="A230" s="5" t="s">
        <v>469</v>
      </c>
      <c r="B230" s="6" t="s">
        <v>470</v>
      </c>
      <c r="C230" s="103"/>
      <c r="D230" s="67"/>
      <c r="E230" s="22"/>
      <c r="F230" s="7"/>
    </row>
    <row r="231" spans="1:6" s="46" customFormat="1">
      <c r="A231" s="5"/>
      <c r="B231" s="21" t="s">
        <v>471</v>
      </c>
      <c r="C231" s="103" t="s">
        <v>38</v>
      </c>
      <c r="D231" s="67">
        <v>178</v>
      </c>
      <c r="E231" s="22"/>
      <c r="F231" s="9"/>
    </row>
    <row r="232" spans="1:6" s="46" customFormat="1">
      <c r="A232" s="5"/>
      <c r="B232" s="21" t="s">
        <v>472</v>
      </c>
      <c r="C232" s="103" t="s">
        <v>38</v>
      </c>
      <c r="D232" s="67">
        <v>188</v>
      </c>
      <c r="E232" s="22"/>
      <c r="F232" s="9"/>
    </row>
    <row r="233" spans="1:6" s="46" customFormat="1">
      <c r="A233" s="5"/>
      <c r="B233" s="21" t="s">
        <v>473</v>
      </c>
      <c r="C233" s="103" t="s">
        <v>38</v>
      </c>
      <c r="D233" s="67">
        <v>100</v>
      </c>
      <c r="E233" s="22"/>
      <c r="F233" s="9"/>
    </row>
    <row r="234" spans="1:6" s="46" customFormat="1">
      <c r="A234" s="5"/>
      <c r="B234" s="21" t="s">
        <v>474</v>
      </c>
      <c r="C234" s="103" t="s">
        <v>38</v>
      </c>
      <c r="D234" s="67">
        <v>78</v>
      </c>
      <c r="E234" s="22"/>
      <c r="F234" s="9"/>
    </row>
    <row r="235" spans="1:6" s="46" customFormat="1">
      <c r="A235" s="5" t="s">
        <v>475</v>
      </c>
      <c r="B235" s="6" t="s">
        <v>476</v>
      </c>
      <c r="C235" s="103"/>
      <c r="D235" s="67"/>
      <c r="E235" s="22"/>
      <c r="F235" s="7"/>
    </row>
    <row r="236" spans="1:6" s="46" customFormat="1">
      <c r="A236" s="5"/>
      <c r="B236" s="6" t="s">
        <v>477</v>
      </c>
      <c r="C236" s="103" t="s">
        <v>2</v>
      </c>
      <c r="D236" s="67">
        <v>8</v>
      </c>
      <c r="E236" s="22"/>
      <c r="F236" s="9"/>
    </row>
    <row r="237" spans="1:6" s="46" customFormat="1">
      <c r="A237" s="5"/>
      <c r="B237" s="6" t="s">
        <v>478</v>
      </c>
      <c r="C237" s="103" t="s">
        <v>2</v>
      </c>
      <c r="D237" s="67">
        <v>22</v>
      </c>
      <c r="E237" s="22"/>
      <c r="F237" s="9"/>
    </row>
    <row r="238" spans="1:6" s="46" customFormat="1">
      <c r="A238" s="5"/>
      <c r="B238" s="6" t="s">
        <v>479</v>
      </c>
      <c r="C238" s="103" t="s">
        <v>2</v>
      </c>
      <c r="D238" s="67">
        <v>3</v>
      </c>
      <c r="E238" s="22"/>
      <c r="F238" s="9"/>
    </row>
    <row r="239" spans="1:6" s="46" customFormat="1">
      <c r="A239" s="5" t="s">
        <v>480</v>
      </c>
      <c r="B239" s="6" t="s">
        <v>481</v>
      </c>
      <c r="C239" s="103" t="s">
        <v>443</v>
      </c>
      <c r="D239" s="67">
        <v>5</v>
      </c>
      <c r="E239" s="22"/>
      <c r="F239" s="9"/>
    </row>
    <row r="240" spans="1:6">
      <c r="A240" s="5" t="s">
        <v>43</v>
      </c>
      <c r="B240" s="56" t="s">
        <v>44</v>
      </c>
      <c r="C240" s="10"/>
      <c r="D240" s="91"/>
      <c r="E240" s="22"/>
      <c r="F240" s="9"/>
    </row>
    <row r="241" spans="1:6">
      <c r="A241" s="5"/>
      <c r="B241" s="6" t="s">
        <v>169</v>
      </c>
      <c r="C241" s="10" t="s">
        <v>2</v>
      </c>
      <c r="D241" s="67">
        <v>28</v>
      </c>
      <c r="E241" s="22"/>
      <c r="F241" s="7"/>
    </row>
    <row r="242" spans="1:6" s="46" customFormat="1">
      <c r="A242" s="5"/>
      <c r="B242" s="6" t="s">
        <v>170</v>
      </c>
      <c r="C242" s="10" t="s">
        <v>2</v>
      </c>
      <c r="D242" s="67">
        <v>20</v>
      </c>
      <c r="E242" s="22"/>
      <c r="F242" s="7"/>
    </row>
    <row r="243" spans="1:6" s="46" customFormat="1">
      <c r="A243" s="5"/>
      <c r="B243" s="6" t="s">
        <v>171</v>
      </c>
      <c r="C243" s="10" t="s">
        <v>2</v>
      </c>
      <c r="D243" s="67">
        <v>2</v>
      </c>
      <c r="E243" s="22"/>
      <c r="F243" s="7"/>
    </row>
    <row r="244" spans="1:6">
      <c r="A244" s="5"/>
      <c r="B244" s="6" t="s">
        <v>172</v>
      </c>
      <c r="C244" s="10" t="s">
        <v>2</v>
      </c>
      <c r="D244" s="67">
        <v>37</v>
      </c>
      <c r="E244" s="22"/>
      <c r="F244" s="7"/>
    </row>
    <row r="245" spans="1:6" s="46" customFormat="1">
      <c r="A245" s="5"/>
      <c r="B245" s="6" t="s">
        <v>173</v>
      </c>
      <c r="C245" s="10" t="s">
        <v>2</v>
      </c>
      <c r="D245" s="67">
        <v>2</v>
      </c>
      <c r="E245" s="22"/>
      <c r="F245" s="7"/>
    </row>
    <row r="246" spans="1:6" s="46" customFormat="1">
      <c r="A246" s="5"/>
      <c r="B246" s="6" t="s">
        <v>177</v>
      </c>
      <c r="C246" s="10" t="s">
        <v>2</v>
      </c>
      <c r="D246" s="67">
        <v>4</v>
      </c>
      <c r="E246" s="22"/>
      <c r="F246" s="7"/>
    </row>
    <row r="247" spans="1:6" s="46" customFormat="1">
      <c r="A247" s="5"/>
      <c r="B247" s="6" t="s">
        <v>178</v>
      </c>
      <c r="C247" s="10" t="s">
        <v>2</v>
      </c>
      <c r="D247" s="67">
        <v>4</v>
      </c>
      <c r="E247" s="22"/>
      <c r="F247" s="7"/>
    </row>
    <row r="248" spans="1:6" s="46" customFormat="1">
      <c r="A248" s="5" t="s">
        <v>175</v>
      </c>
      <c r="B248" s="56" t="s">
        <v>174</v>
      </c>
      <c r="C248" s="10"/>
      <c r="D248" s="67"/>
      <c r="E248" s="22"/>
      <c r="F248" s="7"/>
    </row>
    <row r="249" spans="1:6" s="46" customFormat="1">
      <c r="A249" s="5"/>
      <c r="B249" s="6" t="s">
        <v>176</v>
      </c>
      <c r="C249" s="10" t="s">
        <v>2</v>
      </c>
      <c r="D249" s="67">
        <v>37</v>
      </c>
      <c r="E249" s="22"/>
      <c r="F249" s="7"/>
    </row>
    <row r="250" spans="1:6" s="46" customFormat="1">
      <c r="A250" s="5"/>
      <c r="B250" s="6" t="s">
        <v>179</v>
      </c>
      <c r="C250" s="10" t="s">
        <v>2</v>
      </c>
      <c r="D250" s="67">
        <v>48</v>
      </c>
      <c r="E250" s="22"/>
      <c r="F250" s="7"/>
    </row>
    <row r="251" spans="1:6" s="46" customFormat="1">
      <c r="A251" s="5"/>
      <c r="B251" s="6" t="s">
        <v>180</v>
      </c>
      <c r="C251" s="10" t="s">
        <v>2</v>
      </c>
      <c r="D251" s="67">
        <v>17</v>
      </c>
      <c r="E251" s="22"/>
      <c r="F251" s="7"/>
    </row>
    <row r="252" spans="1:6" s="46" customFormat="1">
      <c r="A252" s="5"/>
      <c r="B252" s="6" t="s">
        <v>181</v>
      </c>
      <c r="C252" s="10" t="s">
        <v>2</v>
      </c>
      <c r="D252" s="67">
        <v>5</v>
      </c>
      <c r="E252" s="22"/>
      <c r="F252" s="7"/>
    </row>
    <row r="253" spans="1:6">
      <c r="A253" s="5"/>
      <c r="B253" s="6" t="s">
        <v>182</v>
      </c>
      <c r="C253" s="10" t="s">
        <v>2</v>
      </c>
      <c r="D253" s="67">
        <v>5</v>
      </c>
      <c r="E253" s="22"/>
      <c r="F253" s="7"/>
    </row>
    <row r="254" spans="1:6">
      <c r="A254" s="5"/>
      <c r="B254" s="6" t="s">
        <v>183</v>
      </c>
      <c r="C254" s="10" t="s">
        <v>2</v>
      </c>
      <c r="D254" s="67">
        <v>5</v>
      </c>
      <c r="E254" s="22"/>
      <c r="F254" s="7"/>
    </row>
    <row r="255" spans="1:6" s="46" customFormat="1">
      <c r="A255" s="5" t="s">
        <v>487</v>
      </c>
      <c r="B255" s="6" t="s">
        <v>482</v>
      </c>
      <c r="C255" s="10"/>
      <c r="D255" s="67"/>
      <c r="E255" s="22"/>
      <c r="F255" s="9"/>
    </row>
    <row r="256" spans="1:6" s="46" customFormat="1">
      <c r="A256" s="5"/>
      <c r="B256" s="6" t="s">
        <v>483</v>
      </c>
      <c r="C256" s="10" t="s">
        <v>38</v>
      </c>
      <c r="D256" s="67">
        <v>83</v>
      </c>
      <c r="E256" s="22"/>
      <c r="F256" s="7"/>
    </row>
    <row r="257" spans="1:6" s="46" customFormat="1">
      <c r="A257" s="5"/>
      <c r="B257" s="6" t="s">
        <v>484</v>
      </c>
      <c r="C257" s="10" t="s">
        <v>38</v>
      </c>
      <c r="D257" s="67">
        <v>56</v>
      </c>
      <c r="E257" s="22"/>
      <c r="F257" s="7"/>
    </row>
    <row r="258" spans="1:6" s="46" customFormat="1">
      <c r="A258" s="5"/>
      <c r="B258" s="6" t="s">
        <v>485</v>
      </c>
      <c r="C258" s="10" t="s">
        <v>38</v>
      </c>
      <c r="D258" s="67">
        <v>172</v>
      </c>
      <c r="E258" s="22"/>
      <c r="F258" s="7"/>
    </row>
    <row r="259" spans="1:6" s="46" customFormat="1">
      <c r="A259" s="5"/>
      <c r="B259" s="6" t="s">
        <v>486</v>
      </c>
      <c r="C259" s="10" t="s">
        <v>38</v>
      </c>
      <c r="D259" s="67">
        <v>110</v>
      </c>
      <c r="E259" s="22"/>
      <c r="F259" s="9"/>
    </row>
    <row r="260" spans="1:6" s="46" customFormat="1">
      <c r="A260" s="5" t="s">
        <v>490</v>
      </c>
      <c r="B260" s="6" t="s">
        <v>488</v>
      </c>
      <c r="C260" s="10"/>
      <c r="D260" s="67">
        <v>0</v>
      </c>
      <c r="E260" s="22"/>
      <c r="F260" s="7"/>
    </row>
    <row r="261" spans="1:6" s="46" customFormat="1">
      <c r="A261" s="5"/>
      <c r="B261" s="6" t="s">
        <v>489</v>
      </c>
      <c r="C261" s="10" t="s">
        <v>38</v>
      </c>
      <c r="D261" s="67">
        <v>40</v>
      </c>
      <c r="E261" s="22"/>
      <c r="F261" s="9"/>
    </row>
    <row r="262" spans="1:6" s="46" customFormat="1">
      <c r="A262" s="5" t="s">
        <v>568</v>
      </c>
      <c r="B262" s="6" t="s">
        <v>491</v>
      </c>
      <c r="C262" s="10" t="s">
        <v>2</v>
      </c>
      <c r="D262" s="67">
        <v>24</v>
      </c>
      <c r="E262" s="22"/>
      <c r="F262" s="9"/>
    </row>
    <row r="263" spans="1:6" s="46" customFormat="1">
      <c r="A263" s="5"/>
      <c r="B263" s="12" t="s">
        <v>492</v>
      </c>
      <c r="C263" s="10"/>
      <c r="D263" s="117"/>
      <c r="E263" s="85"/>
      <c r="F263" s="9"/>
    </row>
    <row r="264" spans="1:6" s="46" customFormat="1">
      <c r="A264" s="5" t="s">
        <v>493</v>
      </c>
      <c r="B264" s="14" t="s">
        <v>494</v>
      </c>
      <c r="C264" s="10"/>
      <c r="D264" s="67"/>
      <c r="E264" s="22"/>
      <c r="F264" s="7"/>
    </row>
    <row r="265" spans="1:6" s="46" customFormat="1">
      <c r="A265" s="5"/>
      <c r="B265" s="21" t="s">
        <v>495</v>
      </c>
      <c r="C265" s="10" t="s">
        <v>2</v>
      </c>
      <c r="D265" s="67">
        <v>24</v>
      </c>
      <c r="E265" s="22"/>
      <c r="F265" s="9"/>
    </row>
    <row r="266" spans="1:6" s="46" customFormat="1">
      <c r="A266" s="5"/>
      <c r="B266" s="21" t="s">
        <v>496</v>
      </c>
      <c r="C266" s="10" t="s">
        <v>2</v>
      </c>
      <c r="D266" s="67">
        <v>20</v>
      </c>
      <c r="E266" s="22"/>
      <c r="F266" s="9"/>
    </row>
    <row r="267" spans="1:6" s="46" customFormat="1">
      <c r="A267" s="5" t="s">
        <v>497</v>
      </c>
      <c r="B267" s="14" t="s">
        <v>498</v>
      </c>
      <c r="C267" s="10" t="s">
        <v>2</v>
      </c>
      <c r="D267" s="67">
        <v>10</v>
      </c>
      <c r="E267" s="22"/>
      <c r="F267" s="9"/>
    </row>
    <row r="268" spans="1:6" s="46" customFormat="1">
      <c r="A268" s="5" t="s">
        <v>499</v>
      </c>
      <c r="B268" s="14" t="s">
        <v>500</v>
      </c>
      <c r="C268" s="10"/>
      <c r="D268" s="67">
        <v>0</v>
      </c>
      <c r="E268" s="22"/>
      <c r="F268" s="7"/>
    </row>
    <row r="269" spans="1:6" s="46" customFormat="1">
      <c r="A269" s="5"/>
      <c r="B269" s="21" t="s">
        <v>501</v>
      </c>
      <c r="C269" s="10" t="s">
        <v>38</v>
      </c>
      <c r="D269" s="67">
        <v>320</v>
      </c>
      <c r="E269" s="22"/>
      <c r="F269" s="9"/>
    </row>
    <row r="270" spans="1:6" s="46" customFormat="1">
      <c r="A270" s="5"/>
      <c r="B270" s="21" t="s">
        <v>502</v>
      </c>
      <c r="C270" s="10" t="s">
        <v>38</v>
      </c>
      <c r="D270" s="67">
        <v>105</v>
      </c>
      <c r="E270" s="22"/>
      <c r="F270" s="9"/>
    </row>
    <row r="271" spans="1:6" s="46" customFormat="1">
      <c r="A271" s="5" t="s">
        <v>503</v>
      </c>
      <c r="B271" s="21" t="s">
        <v>504</v>
      </c>
      <c r="C271" s="10" t="s">
        <v>443</v>
      </c>
      <c r="D271" s="67">
        <v>2</v>
      </c>
      <c r="E271" s="22"/>
      <c r="F271" s="9"/>
    </row>
    <row r="272" spans="1:6" s="46" customFormat="1">
      <c r="A272" s="23" t="s">
        <v>505</v>
      </c>
      <c r="B272" s="54" t="s">
        <v>506</v>
      </c>
      <c r="C272" s="49" t="s">
        <v>443</v>
      </c>
      <c r="D272" s="67">
        <v>4</v>
      </c>
      <c r="E272" s="53"/>
      <c r="F272" s="118"/>
    </row>
    <row r="273" spans="1:6" s="46" customFormat="1">
      <c r="A273" s="23"/>
      <c r="B273" s="52" t="s">
        <v>530</v>
      </c>
      <c r="C273" s="49"/>
      <c r="D273" s="67">
        <v>0</v>
      </c>
      <c r="E273" s="53"/>
      <c r="F273" s="118"/>
    </row>
    <row r="274" spans="1:6" s="46" customFormat="1">
      <c r="A274" s="23" t="s">
        <v>507</v>
      </c>
      <c r="B274" s="52" t="s">
        <v>580</v>
      </c>
      <c r="C274" s="49" t="s">
        <v>2</v>
      </c>
      <c r="D274" s="67">
        <v>43</v>
      </c>
      <c r="E274" s="53"/>
      <c r="F274" s="118"/>
    </row>
    <row r="275" spans="1:6" s="46" customFormat="1">
      <c r="A275" s="23" t="s">
        <v>508</v>
      </c>
      <c r="B275" s="119" t="s">
        <v>509</v>
      </c>
      <c r="C275" s="49" t="s">
        <v>443</v>
      </c>
      <c r="D275" s="67">
        <v>8</v>
      </c>
      <c r="E275" s="53"/>
      <c r="F275" s="118"/>
    </row>
    <row r="276" spans="1:6" s="46" customFormat="1">
      <c r="A276" s="5" t="s">
        <v>510</v>
      </c>
      <c r="B276" s="76" t="s">
        <v>511</v>
      </c>
      <c r="C276" s="10"/>
      <c r="D276" s="67"/>
      <c r="E276" s="22"/>
      <c r="F276" s="9"/>
    </row>
    <row r="277" spans="1:6" s="46" customFormat="1">
      <c r="A277" s="5"/>
      <c r="B277" s="76" t="s">
        <v>512</v>
      </c>
      <c r="C277" s="10" t="s">
        <v>2</v>
      </c>
      <c r="D277" s="67">
        <v>16</v>
      </c>
      <c r="E277" s="22"/>
      <c r="F277" s="9"/>
    </row>
    <row r="278" spans="1:6" s="46" customFormat="1">
      <c r="A278" s="5"/>
      <c r="B278" s="76" t="s">
        <v>513</v>
      </c>
      <c r="C278" s="10" t="s">
        <v>2</v>
      </c>
      <c r="D278" s="67">
        <v>4</v>
      </c>
      <c r="E278" s="22"/>
      <c r="F278" s="9"/>
    </row>
    <row r="279" spans="1:6" s="46" customFormat="1" ht="24">
      <c r="A279" s="5" t="s">
        <v>514</v>
      </c>
      <c r="B279" s="107" t="s">
        <v>515</v>
      </c>
      <c r="C279" s="10" t="s">
        <v>236</v>
      </c>
      <c r="D279" s="67">
        <v>225</v>
      </c>
      <c r="E279" s="22"/>
      <c r="F279" s="9"/>
    </row>
    <row r="280" spans="1:6" s="46" customFormat="1">
      <c r="A280" s="5" t="s">
        <v>516</v>
      </c>
      <c r="B280" s="6" t="s">
        <v>517</v>
      </c>
      <c r="C280" s="10" t="s">
        <v>2</v>
      </c>
      <c r="D280" s="67">
        <v>32</v>
      </c>
      <c r="E280" s="22"/>
      <c r="F280" s="9"/>
    </row>
    <row r="281" spans="1:6" s="46" customFormat="1">
      <c r="A281" s="5" t="s">
        <v>518</v>
      </c>
      <c r="B281" s="6" t="s">
        <v>519</v>
      </c>
      <c r="C281" s="10" t="s">
        <v>2</v>
      </c>
      <c r="D281" s="67">
        <v>4</v>
      </c>
      <c r="E281" s="22"/>
      <c r="F281" s="9"/>
    </row>
    <row r="282" spans="1:6" s="46" customFormat="1">
      <c r="A282" s="5" t="s">
        <v>520</v>
      </c>
      <c r="B282" s="6" t="s">
        <v>573</v>
      </c>
      <c r="C282" s="10" t="s">
        <v>2</v>
      </c>
      <c r="D282" s="67">
        <v>16</v>
      </c>
      <c r="E282" s="22"/>
      <c r="F282" s="9"/>
    </row>
    <row r="283" spans="1:6" s="46" customFormat="1">
      <c r="A283" s="5" t="s">
        <v>521</v>
      </c>
      <c r="B283" s="6" t="s">
        <v>522</v>
      </c>
      <c r="C283" s="10" t="s">
        <v>2</v>
      </c>
      <c r="D283" s="67">
        <v>4</v>
      </c>
      <c r="E283" s="22"/>
      <c r="F283" s="9"/>
    </row>
    <row r="284" spans="1:6" s="46" customFormat="1">
      <c r="A284" s="5" t="s">
        <v>523</v>
      </c>
      <c r="B284" s="6" t="s">
        <v>524</v>
      </c>
      <c r="C284" s="10"/>
      <c r="D284" s="67">
        <v>0</v>
      </c>
      <c r="E284" s="22"/>
      <c r="F284" s="9"/>
    </row>
    <row r="285" spans="1:6" s="46" customFormat="1">
      <c r="A285" s="5"/>
      <c r="B285" s="6" t="s">
        <v>525</v>
      </c>
      <c r="C285" s="10" t="s">
        <v>38</v>
      </c>
      <c r="D285" s="67">
        <v>33</v>
      </c>
      <c r="E285" s="22"/>
      <c r="F285" s="9"/>
    </row>
    <row r="286" spans="1:6" s="46" customFormat="1">
      <c r="A286" s="5"/>
      <c r="B286" s="6" t="s">
        <v>526</v>
      </c>
      <c r="C286" s="10" t="s">
        <v>38</v>
      </c>
      <c r="D286" s="67">
        <v>35</v>
      </c>
      <c r="E286" s="22"/>
      <c r="F286" s="9"/>
    </row>
    <row r="287" spans="1:6" s="46" customFormat="1">
      <c r="A287" s="57"/>
      <c r="B287" s="100" t="s">
        <v>527</v>
      </c>
      <c r="C287" s="10" t="s">
        <v>38</v>
      </c>
      <c r="D287" s="67">
        <v>45</v>
      </c>
      <c r="E287" s="22"/>
      <c r="F287" s="9"/>
    </row>
    <row r="288" spans="1:6" s="46" customFormat="1" ht="24.75" thickBot="1">
      <c r="A288" s="10" t="s">
        <v>528</v>
      </c>
      <c r="B288" s="21" t="s">
        <v>529</v>
      </c>
      <c r="C288" s="162" t="s">
        <v>443</v>
      </c>
      <c r="D288" s="67">
        <v>4</v>
      </c>
      <c r="E288" s="22"/>
      <c r="F288" s="9"/>
    </row>
    <row r="289" spans="1:6" ht="15.75" thickBot="1">
      <c r="A289" s="36"/>
      <c r="B289" s="230" t="s">
        <v>45</v>
      </c>
      <c r="C289" s="231"/>
      <c r="D289" s="231"/>
      <c r="E289" s="232"/>
      <c r="F289" s="38">
        <f>SUM(F229:F288)</f>
        <v>0</v>
      </c>
    </row>
    <row r="290" spans="1:6">
      <c r="A290" s="146"/>
      <c r="B290" s="39" t="s">
        <v>46</v>
      </c>
      <c r="C290" s="32"/>
      <c r="D290" s="67"/>
      <c r="E290" s="22"/>
      <c r="F290" s="25"/>
    </row>
    <row r="291" spans="1:6">
      <c r="A291" s="149" t="s">
        <v>47</v>
      </c>
      <c r="B291" s="14" t="s">
        <v>184</v>
      </c>
      <c r="C291" s="33" t="s">
        <v>48</v>
      </c>
      <c r="D291" s="48">
        <v>7160</v>
      </c>
      <c r="E291" s="22"/>
      <c r="F291" s="40"/>
    </row>
    <row r="292" spans="1:6">
      <c r="A292" s="149" t="s">
        <v>49</v>
      </c>
      <c r="B292" s="14" t="s">
        <v>574</v>
      </c>
      <c r="C292" s="33" t="s">
        <v>48</v>
      </c>
      <c r="D292" s="48">
        <v>7610</v>
      </c>
      <c r="E292" s="22"/>
      <c r="F292" s="40"/>
    </row>
    <row r="293" spans="1:6">
      <c r="A293" s="149" t="s">
        <v>50</v>
      </c>
      <c r="B293" s="14" t="s">
        <v>185</v>
      </c>
      <c r="C293" s="33" t="s">
        <v>48</v>
      </c>
      <c r="D293" s="48">
        <v>600</v>
      </c>
      <c r="E293" s="22"/>
      <c r="F293" s="40"/>
    </row>
    <row r="294" spans="1:6">
      <c r="A294" s="149" t="s">
        <v>51</v>
      </c>
      <c r="B294" s="14" t="s">
        <v>186</v>
      </c>
      <c r="C294" s="33" t="s">
        <v>48</v>
      </c>
      <c r="D294" s="48">
        <v>1600</v>
      </c>
      <c r="E294" s="22"/>
      <c r="F294" s="40"/>
    </row>
    <row r="295" spans="1:6">
      <c r="A295" s="149" t="s">
        <v>52</v>
      </c>
      <c r="B295" s="14" t="s">
        <v>187</v>
      </c>
      <c r="C295" s="33" t="s">
        <v>48</v>
      </c>
      <c r="D295" s="48">
        <v>1520</v>
      </c>
      <c r="E295" s="22"/>
      <c r="F295" s="40"/>
    </row>
    <row r="296" spans="1:6" s="46" customFormat="1" ht="15.75" thickBot="1">
      <c r="A296" s="152" t="s">
        <v>189</v>
      </c>
      <c r="B296" s="41" t="s">
        <v>188</v>
      </c>
      <c r="C296" s="35" t="s">
        <v>48</v>
      </c>
      <c r="D296" s="48">
        <v>500</v>
      </c>
      <c r="E296" s="42"/>
      <c r="F296" s="63"/>
    </row>
    <row r="297" spans="1:6" ht="15.75" thickBot="1">
      <c r="A297" s="15"/>
      <c r="B297" s="16"/>
      <c r="C297" s="17"/>
      <c r="D297" s="37" t="s">
        <v>53</v>
      </c>
      <c r="E297" s="18"/>
      <c r="F297" s="24">
        <f>SUM(F291:F296)</f>
        <v>0</v>
      </c>
    </row>
    <row r="298" spans="1:6">
      <c r="A298" s="153"/>
      <c r="B298" s="39" t="s">
        <v>54</v>
      </c>
      <c r="C298" s="32" t="str">
        <f>+IF(LEFT(B298,5)=" L’UN","U",IF(LEFT(B298,5)=" L’EN","En",IF(LEFT(B298,12)=" LE METRE CA","m²",IF(LEFT(B298,5)=" LE F","Ft",IF(LEFT(B298,5)=" LE K","Kg",IF(LEFT(B298,12)=" LE METRE CU","m3",IF(LEFT(B298,11)=" LE METRE L","ml"," ")))))))</f>
        <v xml:space="preserve"> </v>
      </c>
      <c r="D298" s="48"/>
      <c r="E298" s="43"/>
      <c r="F298" s="44"/>
    </row>
    <row r="299" spans="1:6">
      <c r="A299" s="149" t="s">
        <v>55</v>
      </c>
      <c r="B299" s="14" t="s">
        <v>190</v>
      </c>
      <c r="C299" s="33" t="s">
        <v>38</v>
      </c>
      <c r="D299" s="48">
        <v>300</v>
      </c>
      <c r="E299" s="22"/>
      <c r="F299" s="40"/>
    </row>
    <row r="300" spans="1:6">
      <c r="A300" s="149" t="s">
        <v>56</v>
      </c>
      <c r="B300" s="14" t="s">
        <v>575</v>
      </c>
      <c r="C300" s="33" t="s">
        <v>2</v>
      </c>
      <c r="D300" s="48">
        <v>2</v>
      </c>
      <c r="E300" s="22"/>
      <c r="F300" s="40"/>
    </row>
    <row r="301" spans="1:6">
      <c r="A301" s="149" t="s">
        <v>57</v>
      </c>
      <c r="B301" s="14" t="s">
        <v>191</v>
      </c>
      <c r="C301" s="33"/>
      <c r="D301" s="48"/>
      <c r="E301" s="22"/>
      <c r="F301" s="40"/>
    </row>
    <row r="302" spans="1:6">
      <c r="A302" s="154"/>
      <c r="B302" s="14" t="s">
        <v>192</v>
      </c>
      <c r="C302" s="33" t="s">
        <v>2</v>
      </c>
      <c r="D302" s="48">
        <v>3</v>
      </c>
      <c r="E302" s="22"/>
      <c r="F302" s="40"/>
    </row>
    <row r="303" spans="1:6" ht="15.75" thickBot="1">
      <c r="A303" s="155"/>
      <c r="B303" s="41" t="s">
        <v>193</v>
      </c>
      <c r="C303" s="35" t="s">
        <v>2</v>
      </c>
      <c r="D303" s="48">
        <v>72</v>
      </c>
      <c r="E303" s="42"/>
      <c r="F303" s="40"/>
    </row>
    <row r="304" spans="1:6" ht="15.75" thickBot="1">
      <c r="A304" s="15"/>
      <c r="B304" s="16"/>
      <c r="C304" s="17"/>
      <c r="D304" s="37" t="s">
        <v>58</v>
      </c>
      <c r="E304" s="18"/>
      <c r="F304" s="45">
        <f>SUM(F299:F303)</f>
        <v>0</v>
      </c>
    </row>
    <row r="305" spans="1:6" s="46" customFormat="1">
      <c r="A305" s="70"/>
      <c r="B305" s="71"/>
      <c r="C305" s="72"/>
      <c r="D305" s="73"/>
      <c r="E305" s="74"/>
      <c r="F305" s="75"/>
    </row>
    <row r="306" spans="1:6" s="46" customFormat="1">
      <c r="A306" s="5"/>
      <c r="B306" s="12" t="s">
        <v>59</v>
      </c>
      <c r="C306" s="10" t="str">
        <f>+IF(LEFT(B306,5)=" L’UN","U",IF(LEFT(B306,5)=" L’EN","En",IF(LEFT(B306,12)=" LE METRE CA","m²",IF(LEFT(B306,5)=" LE F","Ft",IF(LEFT(B306,5)=" LE K","Kg",IF(LEFT(B306,12)=" LE METRE CU","m3",IF(LEFT(B306,11)=" LE METRE L","ml"," ")))))))</f>
        <v xml:space="preserve"> </v>
      </c>
      <c r="D306" s="67"/>
      <c r="E306" s="22"/>
      <c r="F306" s="9"/>
    </row>
    <row r="307" spans="1:6" s="46" customFormat="1">
      <c r="A307" s="10" t="s">
        <v>60</v>
      </c>
      <c r="B307" s="6" t="s">
        <v>532</v>
      </c>
      <c r="C307" s="77" t="s">
        <v>48</v>
      </c>
      <c r="D307" s="67">
        <v>2500</v>
      </c>
      <c r="E307" s="86"/>
      <c r="F307" s="87"/>
    </row>
    <row r="308" spans="1:6" s="46" customFormat="1">
      <c r="A308" s="10" t="s">
        <v>61</v>
      </c>
      <c r="B308" s="6" t="s">
        <v>229</v>
      </c>
      <c r="C308" s="77" t="s">
        <v>48</v>
      </c>
      <c r="D308" s="67">
        <v>3000</v>
      </c>
      <c r="E308" s="86"/>
      <c r="F308" s="87"/>
    </row>
    <row r="309" spans="1:6" s="46" customFormat="1">
      <c r="A309" s="10" t="s">
        <v>62</v>
      </c>
      <c r="B309" s="6" t="s">
        <v>249</v>
      </c>
      <c r="C309" s="77" t="s">
        <v>48</v>
      </c>
      <c r="D309" s="67">
        <v>3000</v>
      </c>
      <c r="E309" s="86"/>
      <c r="F309" s="87"/>
    </row>
    <row r="310" spans="1:6" s="46" customFormat="1">
      <c r="A310" s="10" t="s">
        <v>221</v>
      </c>
      <c r="B310" s="6" t="s">
        <v>230</v>
      </c>
      <c r="C310" s="77" t="s">
        <v>38</v>
      </c>
      <c r="D310" s="67">
        <v>280</v>
      </c>
      <c r="E310" s="88"/>
      <c r="F310" s="87"/>
    </row>
    <row r="311" spans="1:6" s="46" customFormat="1">
      <c r="A311" s="10" t="s">
        <v>222</v>
      </c>
      <c r="B311" s="6" t="s">
        <v>231</v>
      </c>
      <c r="C311" s="77" t="s">
        <v>38</v>
      </c>
      <c r="D311" s="67">
        <v>360</v>
      </c>
      <c r="E311" s="86"/>
      <c r="F311" s="87"/>
    </row>
    <row r="312" spans="1:6" s="46" customFormat="1">
      <c r="A312" s="10" t="s">
        <v>223</v>
      </c>
      <c r="B312" s="6" t="s">
        <v>232</v>
      </c>
      <c r="C312" s="77" t="s">
        <v>233</v>
      </c>
      <c r="D312" s="67">
        <v>850</v>
      </c>
      <c r="E312" s="86"/>
      <c r="F312" s="87"/>
    </row>
    <row r="313" spans="1:6" s="46" customFormat="1">
      <c r="A313" s="10" t="s">
        <v>224</v>
      </c>
      <c r="B313" s="6" t="s">
        <v>234</v>
      </c>
      <c r="C313" s="77" t="s">
        <v>233</v>
      </c>
      <c r="D313" s="67">
        <v>720</v>
      </c>
      <c r="E313" s="86"/>
      <c r="F313" s="87"/>
    </row>
    <row r="314" spans="1:6" s="46" customFormat="1">
      <c r="A314" s="10" t="s">
        <v>225</v>
      </c>
      <c r="B314" s="6" t="s">
        <v>235</v>
      </c>
      <c r="C314" s="77" t="s">
        <v>236</v>
      </c>
      <c r="D314" s="67">
        <v>138</v>
      </c>
      <c r="E314" s="86"/>
      <c r="F314" s="87"/>
    </row>
    <row r="315" spans="1:6" s="46" customFormat="1">
      <c r="A315" s="10" t="s">
        <v>226</v>
      </c>
      <c r="B315" s="6" t="s">
        <v>228</v>
      </c>
      <c r="C315" s="78" t="s">
        <v>48</v>
      </c>
      <c r="D315" s="67">
        <v>180</v>
      </c>
      <c r="E315" s="86"/>
      <c r="F315" s="87"/>
    </row>
    <row r="316" spans="1:6" s="46" customFormat="1">
      <c r="A316" s="10" t="s">
        <v>227</v>
      </c>
      <c r="B316" s="14" t="s">
        <v>295</v>
      </c>
      <c r="C316" s="78" t="s">
        <v>38</v>
      </c>
      <c r="D316" s="67">
        <v>580</v>
      </c>
      <c r="E316" s="86"/>
      <c r="F316" s="87"/>
    </row>
    <row r="317" spans="1:6" s="46" customFormat="1">
      <c r="A317" s="10" t="s">
        <v>240</v>
      </c>
      <c r="B317" s="14" t="s">
        <v>296</v>
      </c>
      <c r="C317" s="77" t="s">
        <v>38</v>
      </c>
      <c r="D317" s="67">
        <f>30*0.6</f>
        <v>18</v>
      </c>
      <c r="E317" s="86"/>
      <c r="F317" s="87"/>
    </row>
    <row r="318" spans="1:6" s="46" customFormat="1">
      <c r="A318" s="10" t="s">
        <v>242</v>
      </c>
      <c r="B318" s="14" t="s">
        <v>237</v>
      </c>
      <c r="C318" s="77" t="s">
        <v>38</v>
      </c>
      <c r="D318" s="67">
        <v>300</v>
      </c>
      <c r="E318" s="86"/>
      <c r="F318" s="87"/>
    </row>
    <row r="319" spans="1:6" s="46" customFormat="1">
      <c r="A319" s="10" t="s">
        <v>245</v>
      </c>
      <c r="B319" s="14" t="s">
        <v>238</v>
      </c>
      <c r="C319" s="77" t="s">
        <v>38</v>
      </c>
      <c r="D319" s="67">
        <v>250</v>
      </c>
      <c r="E319" s="86"/>
      <c r="F319" s="87"/>
    </row>
    <row r="320" spans="1:6" s="46" customFormat="1">
      <c r="A320" s="10" t="s">
        <v>247</v>
      </c>
      <c r="B320" s="14" t="s">
        <v>239</v>
      </c>
      <c r="C320" s="77" t="s">
        <v>2</v>
      </c>
      <c r="D320" s="67">
        <v>30</v>
      </c>
      <c r="E320" s="88"/>
      <c r="F320" s="87"/>
    </row>
    <row r="321" spans="1:6" s="46" customFormat="1">
      <c r="A321" s="10" t="s">
        <v>250</v>
      </c>
      <c r="B321" s="14" t="s">
        <v>241</v>
      </c>
      <c r="C321" s="77" t="s">
        <v>2</v>
      </c>
      <c r="D321" s="67">
        <v>38</v>
      </c>
      <c r="E321" s="86"/>
      <c r="F321" s="87"/>
    </row>
    <row r="322" spans="1:6" s="46" customFormat="1">
      <c r="A322" s="10" t="s">
        <v>251</v>
      </c>
      <c r="B322" s="14" t="s">
        <v>243</v>
      </c>
      <c r="C322" s="77" t="s">
        <v>244</v>
      </c>
      <c r="D322" s="67">
        <v>30</v>
      </c>
      <c r="E322" s="86"/>
      <c r="F322" s="87"/>
    </row>
    <row r="323" spans="1:6" s="46" customFormat="1">
      <c r="A323" s="10" t="s">
        <v>252</v>
      </c>
      <c r="B323" s="14" t="s">
        <v>246</v>
      </c>
      <c r="C323" s="77" t="s">
        <v>244</v>
      </c>
      <c r="D323" s="67">
        <v>30</v>
      </c>
      <c r="E323" s="86"/>
      <c r="F323" s="87"/>
    </row>
    <row r="324" spans="1:6" s="46" customFormat="1">
      <c r="A324" s="10" t="s">
        <v>253</v>
      </c>
      <c r="B324" s="14" t="s">
        <v>248</v>
      </c>
      <c r="C324" s="77" t="s">
        <v>2</v>
      </c>
      <c r="D324" s="67">
        <v>1</v>
      </c>
      <c r="E324" s="86"/>
      <c r="F324" s="87"/>
    </row>
    <row r="325" spans="1:6" s="46" customFormat="1">
      <c r="A325" s="10" t="s">
        <v>261</v>
      </c>
      <c r="B325" s="14" t="s">
        <v>531</v>
      </c>
      <c r="C325" s="77" t="s">
        <v>2</v>
      </c>
      <c r="D325" s="67">
        <v>1</v>
      </c>
      <c r="E325" s="86"/>
      <c r="F325" s="87"/>
    </row>
    <row r="326" spans="1:6" s="46" customFormat="1" ht="24">
      <c r="A326" s="10" t="s">
        <v>262</v>
      </c>
      <c r="B326" s="82" t="s">
        <v>581</v>
      </c>
      <c r="C326" s="10" t="s">
        <v>0</v>
      </c>
      <c r="D326" s="67">
        <v>150</v>
      </c>
      <c r="E326" s="86"/>
      <c r="F326" s="87"/>
    </row>
    <row r="327" spans="1:6" s="46" customFormat="1" ht="24">
      <c r="A327" s="10" t="s">
        <v>263</v>
      </c>
      <c r="B327" s="82" t="s">
        <v>582</v>
      </c>
      <c r="C327" s="10" t="s">
        <v>0</v>
      </c>
      <c r="D327" s="67">
        <v>301.2</v>
      </c>
      <c r="E327" s="86"/>
      <c r="F327" s="87"/>
    </row>
    <row r="328" spans="1:6" s="46" customFormat="1" ht="24">
      <c r="A328" s="10" t="s">
        <v>264</v>
      </c>
      <c r="B328" s="82" t="s">
        <v>534</v>
      </c>
      <c r="C328" s="10" t="s">
        <v>0</v>
      </c>
      <c r="D328" s="67">
        <v>258</v>
      </c>
      <c r="E328" s="86"/>
      <c r="F328" s="87"/>
    </row>
    <row r="329" spans="1:6" s="46" customFormat="1" ht="24">
      <c r="A329" s="10" t="s">
        <v>265</v>
      </c>
      <c r="B329" s="83" t="s">
        <v>583</v>
      </c>
      <c r="C329" s="10" t="s">
        <v>254</v>
      </c>
      <c r="D329" s="67">
        <v>84</v>
      </c>
      <c r="E329" s="88"/>
      <c r="F329" s="87"/>
    </row>
    <row r="330" spans="1:6" s="46" customFormat="1">
      <c r="A330" s="10" t="s">
        <v>266</v>
      </c>
      <c r="B330" s="82" t="s">
        <v>535</v>
      </c>
      <c r="C330" s="10" t="s">
        <v>2</v>
      </c>
      <c r="D330" s="67">
        <v>35</v>
      </c>
      <c r="E330" s="86"/>
      <c r="F330" s="87"/>
    </row>
    <row r="331" spans="1:6" s="46" customFormat="1">
      <c r="A331" s="10" t="s">
        <v>267</v>
      </c>
      <c r="B331" s="82" t="s">
        <v>584</v>
      </c>
      <c r="C331" s="10" t="s">
        <v>2</v>
      </c>
      <c r="D331" s="67">
        <v>35</v>
      </c>
      <c r="E331" s="86"/>
      <c r="F331" s="87"/>
    </row>
    <row r="332" spans="1:6" s="46" customFormat="1">
      <c r="A332" s="10" t="s">
        <v>268</v>
      </c>
      <c r="B332" s="82" t="s">
        <v>536</v>
      </c>
      <c r="C332" s="10" t="s">
        <v>2</v>
      </c>
      <c r="D332" s="67">
        <v>45</v>
      </c>
      <c r="E332" s="86"/>
      <c r="F332" s="87"/>
    </row>
    <row r="333" spans="1:6" s="46" customFormat="1">
      <c r="A333" s="10" t="s">
        <v>269</v>
      </c>
      <c r="B333" s="82" t="s">
        <v>537</v>
      </c>
      <c r="C333" s="10" t="s">
        <v>2</v>
      </c>
      <c r="D333" s="67">
        <v>45</v>
      </c>
      <c r="E333" s="86"/>
      <c r="F333" s="87"/>
    </row>
    <row r="334" spans="1:6" s="46" customFormat="1">
      <c r="A334" s="10" t="s">
        <v>270</v>
      </c>
      <c r="B334" s="82" t="s">
        <v>255</v>
      </c>
      <c r="C334" s="10" t="s">
        <v>2</v>
      </c>
      <c r="D334" s="67">
        <v>45</v>
      </c>
      <c r="E334" s="86"/>
      <c r="F334" s="87"/>
    </row>
    <row r="335" spans="1:6" s="46" customFormat="1">
      <c r="A335" s="10" t="s">
        <v>271</v>
      </c>
      <c r="B335" s="82" t="s">
        <v>538</v>
      </c>
      <c r="C335" s="10" t="s">
        <v>2</v>
      </c>
      <c r="D335" s="67">
        <v>45</v>
      </c>
      <c r="E335" s="86"/>
      <c r="F335" s="87"/>
    </row>
    <row r="336" spans="1:6" s="46" customFormat="1">
      <c r="A336" s="10" t="s">
        <v>272</v>
      </c>
      <c r="B336" s="82" t="s">
        <v>539</v>
      </c>
      <c r="C336" s="10" t="s">
        <v>0</v>
      </c>
      <c r="D336" s="67">
        <v>110</v>
      </c>
      <c r="E336" s="86"/>
      <c r="F336" s="87"/>
    </row>
    <row r="337" spans="1:6" s="46" customFormat="1">
      <c r="A337" s="10" t="s">
        <v>273</v>
      </c>
      <c r="B337" s="82" t="s">
        <v>540</v>
      </c>
      <c r="C337" s="10" t="s">
        <v>0</v>
      </c>
      <c r="D337" s="67">
        <v>1102</v>
      </c>
      <c r="E337" s="86"/>
      <c r="F337" s="87"/>
    </row>
    <row r="338" spans="1:6" s="46" customFormat="1">
      <c r="A338" s="10" t="s">
        <v>274</v>
      </c>
      <c r="B338" s="84" t="s">
        <v>256</v>
      </c>
      <c r="C338" s="10" t="s">
        <v>257</v>
      </c>
      <c r="D338" s="67">
        <f>385</f>
        <v>385</v>
      </c>
      <c r="E338" s="86"/>
      <c r="F338" s="87"/>
    </row>
    <row r="339" spans="1:6" s="46" customFormat="1">
      <c r="A339" s="10" t="s">
        <v>275</v>
      </c>
      <c r="B339" s="84" t="s">
        <v>258</v>
      </c>
      <c r="C339" s="10" t="s">
        <v>257</v>
      </c>
      <c r="D339" s="67">
        <f>130</f>
        <v>130</v>
      </c>
      <c r="E339" s="86"/>
      <c r="F339" s="87"/>
    </row>
    <row r="340" spans="1:6" s="46" customFormat="1">
      <c r="A340" s="10" t="s">
        <v>276</v>
      </c>
      <c r="B340" s="82" t="s">
        <v>259</v>
      </c>
      <c r="C340" s="10" t="s">
        <v>257</v>
      </c>
      <c r="D340" s="67">
        <f>255</f>
        <v>255</v>
      </c>
      <c r="E340" s="89"/>
      <c r="F340" s="87"/>
    </row>
    <row r="341" spans="1:6" s="46" customFormat="1">
      <c r="A341" s="10" t="s">
        <v>277</v>
      </c>
      <c r="B341" s="82" t="s">
        <v>260</v>
      </c>
      <c r="C341" s="10" t="s">
        <v>11</v>
      </c>
      <c r="D341" s="67">
        <v>2</v>
      </c>
      <c r="E341" s="22"/>
      <c r="F341" s="87"/>
    </row>
    <row r="342" spans="1:6" s="46" customFormat="1">
      <c r="A342" s="10" t="s">
        <v>278</v>
      </c>
      <c r="B342" s="82" t="s">
        <v>281</v>
      </c>
      <c r="C342" s="10" t="s">
        <v>11</v>
      </c>
      <c r="D342" s="67">
        <v>2</v>
      </c>
      <c r="E342" s="22"/>
      <c r="F342" s="87"/>
    </row>
    <row r="343" spans="1:6" s="46" customFormat="1">
      <c r="A343" s="10" t="s">
        <v>279</v>
      </c>
      <c r="B343" s="82" t="s">
        <v>577</v>
      </c>
      <c r="C343" s="10" t="s">
        <v>11</v>
      </c>
      <c r="D343" s="67">
        <v>1</v>
      </c>
      <c r="E343" s="22"/>
      <c r="F343" s="87"/>
    </row>
    <row r="344" spans="1:6" s="46" customFormat="1">
      <c r="A344" s="10" t="s">
        <v>282</v>
      </c>
      <c r="B344" s="84" t="s">
        <v>280</v>
      </c>
      <c r="C344" s="10" t="s">
        <v>2</v>
      </c>
      <c r="D344" s="67">
        <v>10</v>
      </c>
      <c r="E344" s="22"/>
      <c r="F344" s="90"/>
    </row>
    <row r="345" spans="1:6" s="47" customFormat="1" ht="15.75" thickBot="1">
      <c r="A345" s="10" t="s">
        <v>576</v>
      </c>
      <c r="B345" s="20" t="s">
        <v>533</v>
      </c>
      <c r="C345" s="174" t="s">
        <v>236</v>
      </c>
      <c r="D345" s="67">
        <v>2700</v>
      </c>
      <c r="E345" s="88"/>
      <c r="F345" s="175"/>
    </row>
    <row r="346" spans="1:6" s="47" customFormat="1" ht="15.75" thickBot="1">
      <c r="A346" s="227" t="s">
        <v>283</v>
      </c>
      <c r="B346" s="228"/>
      <c r="C346" s="228"/>
      <c r="D346" s="228"/>
      <c r="E346" s="229"/>
      <c r="F346" s="125">
        <f>SUM(F307:F345)</f>
        <v>0</v>
      </c>
    </row>
    <row r="347" spans="1:6" s="47" customFormat="1">
      <c r="A347" s="156"/>
      <c r="B347" s="92" t="s">
        <v>284</v>
      </c>
      <c r="C347" s="67"/>
      <c r="D347" s="88"/>
      <c r="E347" s="67"/>
      <c r="F347" s="88"/>
    </row>
    <row r="348" spans="1:6" s="47" customFormat="1">
      <c r="A348" s="105" t="s">
        <v>285</v>
      </c>
      <c r="B348" s="105" t="s">
        <v>100</v>
      </c>
      <c r="C348" s="67" t="s">
        <v>11</v>
      </c>
      <c r="D348" s="88">
        <v>1</v>
      </c>
      <c r="E348" s="67"/>
      <c r="F348" s="88"/>
    </row>
    <row r="349" spans="1:6" s="47" customFormat="1">
      <c r="A349" s="105" t="s">
        <v>286</v>
      </c>
      <c r="B349" s="105" t="s">
        <v>102</v>
      </c>
      <c r="C349" s="67" t="s">
        <v>1</v>
      </c>
      <c r="D349" s="88">
        <v>84</v>
      </c>
      <c r="E349" s="67"/>
      <c r="F349" s="88"/>
    </row>
    <row r="350" spans="1:6" s="47" customFormat="1">
      <c r="A350" s="105" t="s">
        <v>287</v>
      </c>
      <c r="B350" s="105" t="s">
        <v>101</v>
      </c>
      <c r="C350" s="67" t="s">
        <v>2</v>
      </c>
      <c r="D350" s="88">
        <v>10</v>
      </c>
      <c r="E350" s="67"/>
      <c r="F350" s="88"/>
    </row>
    <row r="351" spans="1:6" s="47" customFormat="1" ht="15.75" thickBot="1">
      <c r="A351" s="163" t="s">
        <v>288</v>
      </c>
      <c r="B351" s="163" t="s">
        <v>103</v>
      </c>
      <c r="C351" s="117" t="s">
        <v>38</v>
      </c>
      <c r="D351" s="176">
        <v>30</v>
      </c>
      <c r="E351" s="117"/>
      <c r="F351" s="88"/>
    </row>
    <row r="352" spans="1:6" s="47" customFormat="1" ht="15.75" thickBot="1">
      <c r="A352" s="224" t="s">
        <v>297</v>
      </c>
      <c r="B352" s="225"/>
      <c r="C352" s="225"/>
      <c r="D352" s="225"/>
      <c r="E352" s="226"/>
      <c r="F352" s="125">
        <f>SUM(F348:F351)</f>
        <v>0</v>
      </c>
    </row>
    <row r="353" spans="1:6" s="47" customFormat="1">
      <c r="A353" s="157"/>
      <c r="B353" s="120" t="s">
        <v>289</v>
      </c>
      <c r="C353" s="114" t="str">
        <f>+IF(LEFT(B353,5)=" L’UN","U",IF(LEFT(B353,5)=" L’EN","En",IF(LEFT(B353,12)=" LE METRE CA","m²",IF(LEFT(B353,5)=" LE F","Ft",IF(LEFT(B353,5)=" LE K","Kg",IF(LEFT(B353,12)=" LE METRE CU","m3",IF(LEFT(B353,11)=" LE METRE L","ml"," ")))))))</f>
        <v xml:space="preserve"> </v>
      </c>
      <c r="D353" s="68"/>
      <c r="E353" s="121"/>
      <c r="F353" s="122"/>
    </row>
    <row r="354" spans="1:6" s="47" customFormat="1">
      <c r="A354" s="156" t="s">
        <v>290</v>
      </c>
      <c r="B354" s="105" t="s">
        <v>195</v>
      </c>
      <c r="C354" s="123" t="s">
        <v>48</v>
      </c>
      <c r="D354" s="48">
        <v>400</v>
      </c>
      <c r="E354" s="53"/>
      <c r="F354" s="124"/>
    </row>
    <row r="355" spans="1:6" s="47" customFormat="1">
      <c r="A355" s="156" t="s">
        <v>291</v>
      </c>
      <c r="B355" s="105" t="s">
        <v>198</v>
      </c>
      <c r="C355" s="123" t="s">
        <v>2</v>
      </c>
      <c r="D355" s="48">
        <v>10</v>
      </c>
      <c r="E355" s="53"/>
      <c r="F355" s="124"/>
    </row>
    <row r="356" spans="1:6" s="47" customFormat="1">
      <c r="A356" s="156" t="s">
        <v>292</v>
      </c>
      <c r="B356" s="105" t="s">
        <v>197</v>
      </c>
      <c r="C356" s="123" t="s">
        <v>2</v>
      </c>
      <c r="D356" s="48">
        <v>10</v>
      </c>
      <c r="E356" s="53"/>
      <c r="F356" s="124"/>
    </row>
    <row r="357" spans="1:6" s="47" customFormat="1">
      <c r="A357" s="156" t="s">
        <v>293</v>
      </c>
      <c r="B357" s="105" t="s">
        <v>194</v>
      </c>
      <c r="C357" s="106" t="s">
        <v>2</v>
      </c>
      <c r="D357" s="48">
        <v>10</v>
      </c>
      <c r="E357" s="53"/>
      <c r="F357" s="124"/>
    </row>
    <row r="358" spans="1:6" s="47" customFormat="1" ht="15.75" thickBot="1">
      <c r="A358" s="164" t="s">
        <v>294</v>
      </c>
      <c r="B358" s="163" t="s">
        <v>196</v>
      </c>
      <c r="C358" s="113" t="s">
        <v>11</v>
      </c>
      <c r="D358" s="98">
        <v>1</v>
      </c>
      <c r="E358" s="165"/>
      <c r="F358" s="124"/>
    </row>
    <row r="359" spans="1:6" s="47" customFormat="1" ht="15.75" thickBot="1">
      <c r="A359" s="224" t="s">
        <v>298</v>
      </c>
      <c r="B359" s="225"/>
      <c r="C359" s="225"/>
      <c r="D359" s="225"/>
      <c r="E359" s="226"/>
      <c r="F359" s="125">
        <f>SUM(F354:F358)</f>
        <v>0</v>
      </c>
    </row>
    <row r="360" spans="1:6" ht="9.75" customHeight="1" thickBot="1"/>
    <row r="361" spans="1:6" ht="15.75" thickBot="1">
      <c r="A361" s="158"/>
      <c r="B361" s="211" t="s">
        <v>541</v>
      </c>
      <c r="C361" s="212"/>
      <c r="D361" s="212"/>
      <c r="E361" s="213"/>
      <c r="F361" s="126"/>
    </row>
    <row r="362" spans="1:6" ht="15.75" thickBot="1">
      <c r="A362" s="159"/>
      <c r="B362" s="127"/>
      <c r="C362" s="200"/>
      <c r="D362" s="200"/>
      <c r="E362" s="200"/>
      <c r="F362" s="177"/>
    </row>
    <row r="363" spans="1:6">
      <c r="A363" s="170" t="s">
        <v>542</v>
      </c>
      <c r="B363" s="166" t="s">
        <v>552</v>
      </c>
      <c r="C363" s="201">
        <f>+F49</f>
        <v>0</v>
      </c>
      <c r="D363" s="202"/>
      <c r="E363" s="203"/>
      <c r="F363" s="178"/>
    </row>
    <row r="364" spans="1:6">
      <c r="A364" s="171" t="s">
        <v>543</v>
      </c>
      <c r="B364" s="167" t="s">
        <v>553</v>
      </c>
      <c r="C364" s="197">
        <f>+F74</f>
        <v>0</v>
      </c>
      <c r="D364" s="198"/>
      <c r="E364" s="199"/>
      <c r="F364" s="178"/>
    </row>
    <row r="365" spans="1:6">
      <c r="A365" s="171" t="s">
        <v>544</v>
      </c>
      <c r="B365" s="167" t="s">
        <v>554</v>
      </c>
      <c r="C365" s="197">
        <f>+F84</f>
        <v>0</v>
      </c>
      <c r="D365" s="198"/>
      <c r="E365" s="199"/>
      <c r="F365" s="178"/>
    </row>
    <row r="366" spans="1:6">
      <c r="A366" s="171" t="s">
        <v>545</v>
      </c>
      <c r="B366" s="167" t="s">
        <v>555</v>
      </c>
      <c r="C366" s="197">
        <f>+F93</f>
        <v>0</v>
      </c>
      <c r="D366" s="198"/>
      <c r="E366" s="199"/>
      <c r="F366" s="178"/>
    </row>
    <row r="367" spans="1:6">
      <c r="A367" s="171" t="s">
        <v>443</v>
      </c>
      <c r="B367" s="167" t="s">
        <v>556</v>
      </c>
      <c r="C367" s="197">
        <f>+F136</f>
        <v>0</v>
      </c>
      <c r="D367" s="198"/>
      <c r="E367" s="199"/>
      <c r="F367" s="178"/>
    </row>
    <row r="368" spans="1:6">
      <c r="A368" s="171" t="s">
        <v>546</v>
      </c>
      <c r="B368" s="167" t="s">
        <v>557</v>
      </c>
      <c r="C368" s="197">
        <f>+F226</f>
        <v>0</v>
      </c>
      <c r="D368" s="198"/>
      <c r="E368" s="199"/>
      <c r="F368" s="178"/>
    </row>
    <row r="369" spans="1:7" ht="30" customHeight="1">
      <c r="A369" s="172" t="s">
        <v>547</v>
      </c>
      <c r="B369" s="168" t="s">
        <v>558</v>
      </c>
      <c r="C369" s="197">
        <f>+F289</f>
        <v>0</v>
      </c>
      <c r="D369" s="198"/>
      <c r="E369" s="199"/>
      <c r="F369" s="178"/>
    </row>
    <row r="370" spans="1:7">
      <c r="A370" s="171" t="s">
        <v>548</v>
      </c>
      <c r="B370" s="167" t="s">
        <v>559</v>
      </c>
      <c r="C370" s="204">
        <f>+F297</f>
        <v>0</v>
      </c>
      <c r="D370" s="205"/>
      <c r="E370" s="206"/>
      <c r="F370" s="178"/>
    </row>
    <row r="371" spans="1:7">
      <c r="A371" s="171" t="s">
        <v>549</v>
      </c>
      <c r="B371" s="167" t="s">
        <v>560</v>
      </c>
      <c r="C371" s="197">
        <f>+F304</f>
        <v>0</v>
      </c>
      <c r="D371" s="198"/>
      <c r="E371" s="199"/>
      <c r="F371" s="178"/>
    </row>
    <row r="372" spans="1:7">
      <c r="A372" s="171" t="s">
        <v>550</v>
      </c>
      <c r="B372" s="167" t="s">
        <v>561</v>
      </c>
      <c r="C372" s="197">
        <f>+F346</f>
        <v>0</v>
      </c>
      <c r="D372" s="198"/>
      <c r="E372" s="199"/>
      <c r="F372" s="179"/>
    </row>
    <row r="373" spans="1:7">
      <c r="A373" s="171" t="s">
        <v>551</v>
      </c>
      <c r="B373" s="167" t="s">
        <v>578</v>
      </c>
      <c r="C373" s="197">
        <f>+F352</f>
        <v>0</v>
      </c>
      <c r="D373" s="198"/>
      <c r="E373" s="199"/>
      <c r="F373" s="180"/>
    </row>
    <row r="374" spans="1:7" ht="15.75" thickBot="1">
      <c r="A374" s="173" t="s">
        <v>563</v>
      </c>
      <c r="B374" s="169" t="s">
        <v>562</v>
      </c>
      <c r="C374" s="217">
        <f>+F359</f>
        <v>0</v>
      </c>
      <c r="D374" s="218"/>
      <c r="E374" s="219"/>
      <c r="F374" s="181"/>
    </row>
    <row r="375" spans="1:7" ht="15.75" thickBot="1"/>
    <row r="376" spans="1:7" ht="15.75" thickBot="1">
      <c r="A376" s="141"/>
      <c r="B376" s="184" t="s">
        <v>564</v>
      </c>
      <c r="C376" s="214">
        <f>SUM(C363:E374)</f>
        <v>0</v>
      </c>
      <c r="D376" s="215"/>
      <c r="E376" s="216"/>
      <c r="F376" s="187"/>
      <c r="G376" s="188"/>
    </row>
    <row r="377" spans="1:7">
      <c r="A377" s="142"/>
      <c r="B377" s="185" t="s">
        <v>63</v>
      </c>
      <c r="C377" s="214">
        <f>+C376*20/100</f>
        <v>0</v>
      </c>
      <c r="D377" s="215"/>
      <c r="E377" s="216"/>
    </row>
    <row r="378" spans="1:7" ht="15.75" thickBot="1">
      <c r="A378" s="143"/>
      <c r="B378" s="186" t="s">
        <v>3</v>
      </c>
      <c r="C378" s="207">
        <f>+C376+C377</f>
        <v>0</v>
      </c>
      <c r="D378" s="208"/>
      <c r="E378" s="209"/>
      <c r="F378" s="183"/>
    </row>
    <row r="380" spans="1:7">
      <c r="B380" s="108" t="s">
        <v>567</v>
      </c>
    </row>
    <row r="381" spans="1:7">
      <c r="B381" s="182"/>
    </row>
  </sheetData>
  <mergeCells count="33">
    <mergeCell ref="B49:E49"/>
    <mergeCell ref="A359:E359"/>
    <mergeCell ref="A352:E352"/>
    <mergeCell ref="A346:E346"/>
    <mergeCell ref="B289:E289"/>
    <mergeCell ref="B93:E93"/>
    <mergeCell ref="C378:E378"/>
    <mergeCell ref="C373:E373"/>
    <mergeCell ref="B84:E84"/>
    <mergeCell ref="B361:E361"/>
    <mergeCell ref="C364:E364"/>
    <mergeCell ref="C366:E366"/>
    <mergeCell ref="C376:E376"/>
    <mergeCell ref="C377:E377"/>
    <mergeCell ref="C372:E372"/>
    <mergeCell ref="C367:E367"/>
    <mergeCell ref="C374:E374"/>
    <mergeCell ref="F376:G376"/>
    <mergeCell ref="A2:F2"/>
    <mergeCell ref="A3:F3"/>
    <mergeCell ref="A5:A6"/>
    <mergeCell ref="B5:B6"/>
    <mergeCell ref="C5:C6"/>
    <mergeCell ref="D5:D6"/>
    <mergeCell ref="F5:F6"/>
    <mergeCell ref="A4:F4"/>
    <mergeCell ref="C371:E371"/>
    <mergeCell ref="C362:E362"/>
    <mergeCell ref="C363:E363"/>
    <mergeCell ref="C365:E365"/>
    <mergeCell ref="C369:E369"/>
    <mergeCell ref="C370:E370"/>
    <mergeCell ref="C368:E368"/>
  </mergeCells>
  <pageMargins left="0.39370078740157483" right="0.31496062992125984" top="0.74803149606299213" bottom="0.74803149606299213" header="0.31496062992125984" footer="0.31496062992125984"/>
  <pageSetup paperSize="9" scale="97" orientation="portrait" r:id="rId1"/>
  <rowBreaks count="7" manualBreakCount="7">
    <brk id="49" max="6" man="1"/>
    <brk id="93" max="6" man="1"/>
    <brk id="136" max="6" man="1"/>
    <brk id="226" max="6" man="1"/>
    <brk id="272" max="6" man="1"/>
    <brk id="304" max="6" man="1"/>
    <brk id="3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93" sqref="F93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brd</vt:lpstr>
      <vt:lpstr>Feuil1</vt:lpstr>
      <vt:lpstr>brd!Zone_d_impression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2019-05-15T12:37:30Z</dcterms:modified>
</cp:coreProperties>
</file>